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lerk\OneDrive\Ulley\Finance\Finance 2023-24\"/>
    </mc:Choice>
  </mc:AlternateContent>
  <xr:revisionPtr revIDLastSave="0" documentId="13_ncr:1_{1026C930-BC28-4400-9EB3-27EAD3D98B56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Fin Report" sheetId="31" r:id="rId1"/>
    <sheet name="Payments" sheetId="3" r:id="rId2"/>
    <sheet name="Receipts" sheetId="24" r:id="rId3"/>
    <sheet name="Payments over £100" sheetId="9" r:id="rId4"/>
    <sheet name="VAT" sheetId="33" r:id="rId5"/>
    <sheet name=" Reconcillation" sheetId="8" r:id="rId6"/>
    <sheet name="Savings Acc" sheetId="34" r:id="rId7"/>
  </sheets>
  <definedNames>
    <definedName name="hello">#REF!</definedName>
    <definedName name="Total_Debtor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0" i="8" l="1"/>
  <c r="E120" i="8"/>
  <c r="G55" i="31"/>
  <c r="A58" i="3"/>
  <c r="H56" i="3"/>
  <c r="D10" i="34"/>
  <c r="H110" i="8"/>
  <c r="E110" i="8"/>
  <c r="H52" i="3"/>
  <c r="J16" i="24"/>
  <c r="H100" i="8"/>
  <c r="E100" i="8"/>
  <c r="J15" i="24"/>
  <c r="H90" i="8"/>
  <c r="E90" i="8"/>
  <c r="H41" i="3"/>
  <c r="H80" i="8"/>
  <c r="E80" i="8"/>
  <c r="E70" i="8"/>
  <c r="H70" i="8"/>
  <c r="H33" i="3"/>
  <c r="E60" i="8"/>
  <c r="H60" i="8"/>
  <c r="H30" i="3" l="1"/>
  <c r="J14" i="24" l="1"/>
  <c r="J13" i="24"/>
  <c r="H50" i="8"/>
  <c r="E50" i="8"/>
  <c r="H25" i="3"/>
  <c r="H24" i="3"/>
  <c r="J12" i="24" l="1"/>
  <c r="H40" i="8"/>
  <c r="E40" i="8"/>
  <c r="H20" i="3"/>
  <c r="H30" i="8"/>
  <c r="E30" i="8"/>
  <c r="H17" i="3"/>
  <c r="H16" i="3"/>
  <c r="H15" i="3"/>
  <c r="J11" i="24" l="1"/>
  <c r="H20" i="8"/>
  <c r="E20" i="8"/>
  <c r="D9" i="34"/>
  <c r="J10" i="24" l="1"/>
  <c r="J9" i="24"/>
  <c r="E10" i="8"/>
  <c r="I11" i="31" l="1"/>
  <c r="J11" i="31"/>
  <c r="G10" i="31" l="1"/>
  <c r="C11" i="31" l="1"/>
  <c r="F51" i="31" l="1"/>
  <c r="E27" i="31" l="1"/>
  <c r="E34" i="31"/>
  <c r="E35" i="31"/>
  <c r="E36" i="31"/>
  <c r="L52" i="31"/>
  <c r="AB57" i="3"/>
  <c r="AA57" i="3"/>
  <c r="Z57" i="3"/>
  <c r="Y57" i="3"/>
  <c r="X57" i="3"/>
  <c r="W57" i="3"/>
  <c r="D32" i="31" s="1"/>
  <c r="J39" i="31"/>
  <c r="I39" i="31"/>
  <c r="C39" i="31"/>
  <c r="D34" i="31" l="1"/>
  <c r="D35" i="31"/>
  <c r="D36" i="31"/>
  <c r="G36" i="31" s="1"/>
  <c r="D37" i="31"/>
  <c r="D33" i="31"/>
  <c r="I41" i="31"/>
  <c r="J41" i="31"/>
  <c r="C41" i="31"/>
  <c r="F37" i="31" l="1"/>
  <c r="G37" i="31"/>
  <c r="F36" i="31"/>
  <c r="G34" i="31" l="1"/>
  <c r="G33" i="31"/>
  <c r="F34" i="31" l="1"/>
  <c r="F33" i="31"/>
  <c r="E23" i="24" l="1"/>
  <c r="F23" i="24"/>
  <c r="G23" i="24"/>
  <c r="H23" i="24"/>
  <c r="I23" i="24"/>
  <c r="D23" i="24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F57" i="3"/>
  <c r="H10" i="8"/>
  <c r="D27" i="31" l="1"/>
  <c r="D17" i="31"/>
  <c r="F17" i="31" s="1"/>
  <c r="D19" i="31"/>
  <c r="G19" i="31" s="1"/>
  <c r="D26" i="31"/>
  <c r="D25" i="31"/>
  <c r="D18" i="31"/>
  <c r="F18" i="31" s="1"/>
  <c r="G59" i="3"/>
  <c r="D28" i="31"/>
  <c r="D31" i="31"/>
  <c r="D29" i="31"/>
  <c r="D30" i="31"/>
  <c r="D24" i="31"/>
  <c r="D9" i="31"/>
  <c r="D20" i="31"/>
  <c r="H58" i="3"/>
  <c r="D21" i="31"/>
  <c r="D7" i="31"/>
  <c r="D8" i="31"/>
  <c r="D16" i="31"/>
  <c r="E9" i="31" l="1"/>
  <c r="E11" i="31" s="1"/>
  <c r="G18" i="31"/>
  <c r="D11" i="31"/>
  <c r="L46" i="31" s="1"/>
  <c r="G16" i="31"/>
  <c r="G20" i="31"/>
  <c r="F20" i="31"/>
  <c r="D39" i="31"/>
  <c r="F7" i="31"/>
  <c r="G7" i="31"/>
  <c r="F8" i="31"/>
  <c r="G8" i="31"/>
  <c r="F19" i="31"/>
  <c r="F21" i="31"/>
  <c r="G21" i="31"/>
  <c r="G26" i="31"/>
  <c r="G35" i="31"/>
  <c r="F35" i="31"/>
  <c r="G27" i="31"/>
  <c r="G28" i="31"/>
  <c r="G31" i="31"/>
  <c r="F29" i="31"/>
  <c r="G29" i="31"/>
  <c r="G32" i="31"/>
  <c r="G25" i="31"/>
  <c r="F25" i="31"/>
  <c r="F30" i="31"/>
  <c r="G17" i="31"/>
  <c r="F24" i="31"/>
  <c r="F9" i="31" l="1"/>
  <c r="G9" i="31"/>
  <c r="F16" i="31"/>
  <c r="E39" i="31"/>
  <c r="E41" i="31" s="1"/>
  <c r="G11" i="31"/>
  <c r="F11" i="31"/>
  <c r="C47" i="31"/>
  <c r="D41" i="31"/>
  <c r="L47" i="31"/>
  <c r="F32" i="31"/>
  <c r="F27" i="31"/>
  <c r="F26" i="31"/>
  <c r="F31" i="31"/>
  <c r="G30" i="31"/>
  <c r="G24" i="31"/>
  <c r="C49" i="31" l="1"/>
  <c r="L48" i="31"/>
  <c r="F39" i="31"/>
  <c r="F41" i="31" s="1"/>
  <c r="G39" i="31"/>
  <c r="G41" i="31" s="1"/>
  <c r="C51" i="31" l="1"/>
</calcChain>
</file>

<file path=xl/sharedStrings.xml><?xml version="1.0" encoding="utf-8"?>
<sst xmlns="http://schemas.openxmlformats.org/spreadsheetml/2006/main" count="597" uniqueCount="258">
  <si>
    <t>Date</t>
  </si>
  <si>
    <t>Description</t>
  </si>
  <si>
    <t>Doc Ref no</t>
  </si>
  <si>
    <t>Total</t>
  </si>
  <si>
    <t>Interest received</t>
  </si>
  <si>
    <t>Precept</t>
  </si>
  <si>
    <t>Grants</t>
  </si>
  <si>
    <t>HMRC VAT Refund</t>
  </si>
  <si>
    <t>Other</t>
  </si>
  <si>
    <t>Bank Rec</t>
  </si>
  <si>
    <t xml:space="preserve"> </t>
  </si>
  <si>
    <t>Budget</t>
  </si>
  <si>
    <t>Actual</t>
  </si>
  <si>
    <t>Projected</t>
  </si>
  <si>
    <t>Variance</t>
  </si>
  <si>
    <t>INCOME</t>
  </si>
  <si>
    <t>£</t>
  </si>
  <si>
    <t>Bank Interest</t>
  </si>
  <si>
    <t>VAT Return</t>
  </si>
  <si>
    <t xml:space="preserve">Precept </t>
  </si>
  <si>
    <t>TOTAL INCOME</t>
  </si>
  <si>
    <t>EXPENDITURE</t>
  </si>
  <si>
    <t xml:space="preserve">COMMUNITY </t>
  </si>
  <si>
    <t>Repairs/maintenance of play equipment in the Park</t>
  </si>
  <si>
    <t>General recreational ground maintenance</t>
  </si>
  <si>
    <t>Recreation Ground Inspections</t>
  </si>
  <si>
    <t>Maintance of trees in Recreation Ground</t>
  </si>
  <si>
    <t>Village Hall Utilities (Water and Electricity)</t>
  </si>
  <si>
    <t>ADMINISTRATION</t>
  </si>
  <si>
    <t>Travel Expenses</t>
  </si>
  <si>
    <t xml:space="preserve">Sundries - Stationery/Post/website </t>
  </si>
  <si>
    <t xml:space="preserve">Insurance </t>
  </si>
  <si>
    <t>Audit Fees</t>
  </si>
  <si>
    <t>Subscriptions etc</t>
  </si>
  <si>
    <t>Training</t>
  </si>
  <si>
    <t>Data Protection Registration</t>
  </si>
  <si>
    <t>IT</t>
  </si>
  <si>
    <t>Chairmans Allowance</t>
  </si>
  <si>
    <t>Election costs</t>
  </si>
  <si>
    <t>Grants/Donations  S137</t>
  </si>
  <si>
    <t>VAT</t>
  </si>
  <si>
    <t>TOTAL EXPENDITURE</t>
  </si>
  <si>
    <t>VARIANCE</t>
  </si>
  <si>
    <t>Reconcillation</t>
  </si>
  <si>
    <t>Monies Carried Over</t>
  </si>
  <si>
    <t>Current Account (Coop Bank)</t>
  </si>
  <si>
    <t>Current Account Brought Forward</t>
  </si>
  <si>
    <t>Income</t>
  </si>
  <si>
    <t>Reserve Account (Co-op Bank)</t>
  </si>
  <si>
    <t>Payments</t>
  </si>
  <si>
    <t>Totals</t>
  </si>
  <si>
    <t>Payments for Authorisation</t>
  </si>
  <si>
    <t>Ref</t>
  </si>
  <si>
    <t>Gross</t>
  </si>
  <si>
    <t>Tax</t>
  </si>
  <si>
    <t>Net</t>
  </si>
  <si>
    <t>Balance</t>
  </si>
  <si>
    <t xml:space="preserve">Reserve Account Brought Forward </t>
  </si>
  <si>
    <t>HMRC</t>
  </si>
  <si>
    <t>Supplier/Chq no.</t>
  </si>
  <si>
    <t>Insurance</t>
  </si>
  <si>
    <t>Supplier</t>
  </si>
  <si>
    <t>Date Approved by Council</t>
  </si>
  <si>
    <t>Defibrilator (pads etc)</t>
  </si>
  <si>
    <t xml:space="preserve">Description </t>
  </si>
  <si>
    <t>Receation Ground Maintenance</t>
  </si>
  <si>
    <t>Repairs / Maintenance Play Area</t>
  </si>
  <si>
    <t>Village Hall Utilities</t>
  </si>
  <si>
    <t>Clerks Salary</t>
  </si>
  <si>
    <t xml:space="preserve">Sundries - Stationery/Post/ website </t>
  </si>
  <si>
    <t>Subscriptions</t>
  </si>
  <si>
    <t>Data Prot Fee</t>
  </si>
  <si>
    <t>Oranisation</t>
  </si>
  <si>
    <t>VAT Amount</t>
  </si>
  <si>
    <t xml:space="preserve">Reserve Account </t>
  </si>
  <si>
    <t xml:space="preserve">Opening Balance </t>
  </si>
  <si>
    <t>Interest</t>
  </si>
  <si>
    <t>Amount</t>
  </si>
  <si>
    <t>Miscellaneous</t>
  </si>
  <si>
    <t>Misc</t>
  </si>
  <si>
    <t>ULLEY PARISH COUNCIL BUDGET INCOME, EXPENDITURE AND RESERVES REPORT 2023-24</t>
  </si>
  <si>
    <t>to 31/03/2024</t>
  </si>
  <si>
    <t>to 31/3/24</t>
  </si>
  <si>
    <t>VAT Claim for the Financial Year 2023-24</t>
  </si>
  <si>
    <t>Payments Over £100 for the Financial Year 2023--24</t>
  </si>
  <si>
    <t>Receipts 2023-24</t>
  </si>
  <si>
    <t>YLCA</t>
  </si>
  <si>
    <t>HMRC  -VAT Refund 2023-24</t>
  </si>
  <si>
    <t>01/23R</t>
  </si>
  <si>
    <t>02/23R</t>
  </si>
  <si>
    <t>RMBC - First Precept 2023-24</t>
  </si>
  <si>
    <t>01/23</t>
  </si>
  <si>
    <t>Clerk's Tax March 23</t>
  </si>
  <si>
    <t>02/23</t>
  </si>
  <si>
    <t>Annual Subscription 2023-24</t>
  </si>
  <si>
    <t>Robson R</t>
  </si>
  <si>
    <t>03/23</t>
  </si>
  <si>
    <t>Mower Fuel</t>
  </si>
  <si>
    <t>Ulley Parish Council</t>
  </si>
  <si>
    <t>1 April 2023 - 28 Apr 23</t>
  </si>
  <si>
    <t>HEUVG - Grant for Shredder</t>
  </si>
  <si>
    <t>03/23R</t>
  </si>
  <si>
    <t>Whitaker, S</t>
  </si>
  <si>
    <t>Spectrum Futures</t>
  </si>
  <si>
    <t>BHIB Insurance</t>
  </si>
  <si>
    <t>Southern Electric</t>
  </si>
  <si>
    <t>Hags</t>
  </si>
  <si>
    <t>04/23</t>
  </si>
  <si>
    <t>05/23</t>
  </si>
  <si>
    <t>06/23</t>
  </si>
  <si>
    <t>07/23</t>
  </si>
  <si>
    <t>08/23</t>
  </si>
  <si>
    <t>09/23</t>
  </si>
  <si>
    <t>10/23</t>
  </si>
  <si>
    <t>11/23</t>
  </si>
  <si>
    <t>Clerks Salary April 23</t>
  </si>
  <si>
    <t>Clerks Tax April 23</t>
  </si>
  <si>
    <t>Internal Audit 22-23</t>
  </si>
  <si>
    <t>Insurance Renewal</t>
  </si>
  <si>
    <t>Village Hall Electricity</t>
  </si>
  <si>
    <t>VAT Play Area</t>
  </si>
  <si>
    <t>Clerks Salary May 23</t>
  </si>
  <si>
    <t>Petrol Shredder</t>
  </si>
  <si>
    <t>Tesco - Fuel for Mower</t>
  </si>
  <si>
    <t xml:space="preserve">Southern Electric - Electricity </t>
  </si>
  <si>
    <t>Hags - Play Area</t>
  </si>
  <si>
    <t>Titan Pro - Shredder</t>
  </si>
  <si>
    <t>1 April 2023 - 31 May 23</t>
  </si>
  <si>
    <t>04/23R</t>
  </si>
  <si>
    <t>Scottish Water</t>
  </si>
  <si>
    <t>Wel Medical</t>
  </si>
  <si>
    <t xml:space="preserve">Environmental Friendly </t>
  </si>
  <si>
    <t>12/23</t>
  </si>
  <si>
    <t>13/23</t>
  </si>
  <si>
    <t>14/23</t>
  </si>
  <si>
    <t>15/23</t>
  </si>
  <si>
    <t>16/23</t>
  </si>
  <si>
    <t>17/23</t>
  </si>
  <si>
    <t>Water Village Hall</t>
  </si>
  <si>
    <t>Clerks Tax May 23</t>
  </si>
  <si>
    <t>Defibrillator Pads</t>
  </si>
  <si>
    <t>Goal Posts Paint</t>
  </si>
  <si>
    <t>Clerks Salary June 23</t>
  </si>
  <si>
    <t>Claimed May 23</t>
  </si>
  <si>
    <t>Wel Medical - Defib Pads</t>
  </si>
  <si>
    <t>Environmental Friendly - Paint</t>
  </si>
  <si>
    <t xml:space="preserve">B&amp;Q - Paint Brushes </t>
  </si>
  <si>
    <t>902848226</t>
  </si>
  <si>
    <t>232555575</t>
  </si>
  <si>
    <t>1 April 2023 - 30 June 23</t>
  </si>
  <si>
    <t>Claimed July 23</t>
  </si>
  <si>
    <t>18/23</t>
  </si>
  <si>
    <t>21/23</t>
  </si>
  <si>
    <t>20/23</t>
  </si>
  <si>
    <t>19/23</t>
  </si>
  <si>
    <t>Clerks Tax June 23</t>
  </si>
  <si>
    <t>Clerks Salary July 23</t>
  </si>
  <si>
    <t>1 April 2023 - 31 July 23</t>
  </si>
  <si>
    <t>Painting Equipment &amp; Shredder Oil</t>
  </si>
  <si>
    <t>LU19647148</t>
  </si>
  <si>
    <t xml:space="preserve">Amazon - Ink Cartridge </t>
  </si>
  <si>
    <t>Sitwell Filling Station - Fuel</t>
  </si>
  <si>
    <t>Claimed Sep 23</t>
  </si>
  <si>
    <t>05/23R</t>
  </si>
  <si>
    <t>ICO</t>
  </si>
  <si>
    <t>22/23</t>
  </si>
  <si>
    <t>23/23</t>
  </si>
  <si>
    <t>24/23</t>
  </si>
  <si>
    <t>25/23</t>
  </si>
  <si>
    <t>26/23</t>
  </si>
  <si>
    <t>27/23</t>
  </si>
  <si>
    <t>Clerks Tax July 23</t>
  </si>
  <si>
    <t>Amazon Ink Cartridge</t>
  </si>
  <si>
    <t>Data Protection Fee</t>
  </si>
  <si>
    <t>1 April 2023 - 31 August 23</t>
  </si>
  <si>
    <t>RMBC - Second Precept 2023-24</t>
  </si>
  <si>
    <t>06/23R</t>
  </si>
  <si>
    <t>07/23R</t>
  </si>
  <si>
    <t>RMBC</t>
  </si>
  <si>
    <t>28/23</t>
  </si>
  <si>
    <t>29/23</t>
  </si>
  <si>
    <t>30/23</t>
  </si>
  <si>
    <t>31/23</t>
  </si>
  <si>
    <t>Clerks Tax Aug 23</t>
  </si>
  <si>
    <t>Play Inspections</t>
  </si>
  <si>
    <t>Clerks Salary Aug 23</t>
  </si>
  <si>
    <t>Clerks Salary Sep 23</t>
  </si>
  <si>
    <t>1 April 2023 - 29 September 23</t>
  </si>
  <si>
    <t>32/23</t>
  </si>
  <si>
    <t>34/23</t>
  </si>
  <si>
    <t>33/23</t>
  </si>
  <si>
    <t>35/23</t>
  </si>
  <si>
    <t>Clerks Tax Sep 23</t>
  </si>
  <si>
    <t>Microsoft 365 Subscription</t>
  </si>
  <si>
    <t>Clerks Salary Oct 23</t>
  </si>
  <si>
    <t>1 April 2023 - 31 October 23</t>
  </si>
  <si>
    <t>36/23</t>
  </si>
  <si>
    <t>37/23</t>
  </si>
  <si>
    <t>Clerks Tax Oct 23</t>
  </si>
  <si>
    <t>Clerks Salary Nov 23</t>
  </si>
  <si>
    <t>1 April 2023 - 30 November 23</t>
  </si>
  <si>
    <t>Steel, R</t>
  </si>
  <si>
    <t>38/23</t>
  </si>
  <si>
    <t>39/23</t>
  </si>
  <si>
    <t>40/23</t>
  </si>
  <si>
    <t>Clerks Tax Nov 23</t>
  </si>
  <si>
    <t>Lawn Mower Repair</t>
  </si>
  <si>
    <t>Broadfield Mowers Ltd</t>
  </si>
  <si>
    <t>1 April 2023 - 29 December 23</t>
  </si>
  <si>
    <t>HEUVG - Grant for Memorial Bench</t>
  </si>
  <si>
    <t>08/23R</t>
  </si>
  <si>
    <t>Glasdon UK Ltd</t>
  </si>
  <si>
    <t>41/23</t>
  </si>
  <si>
    <t>42/23</t>
  </si>
  <si>
    <t>43/23</t>
  </si>
  <si>
    <t>44/23</t>
  </si>
  <si>
    <t>Clerks Salary Dec 23</t>
  </si>
  <si>
    <t>Clerks Tax Dec 23</t>
  </si>
  <si>
    <t>Postcrete B&amp;Q</t>
  </si>
  <si>
    <t>Memorial Bench</t>
  </si>
  <si>
    <t>1 April 2023 - 31 January 2024</t>
  </si>
  <si>
    <t>HEUVG - Grant for Ulley in Bloom</t>
  </si>
  <si>
    <t>09/23R</t>
  </si>
  <si>
    <t>Hobsons Nurseries</t>
  </si>
  <si>
    <t>45/23</t>
  </si>
  <si>
    <t>46/23</t>
  </si>
  <si>
    <t>47/23</t>
  </si>
  <si>
    <t>48/23</t>
  </si>
  <si>
    <t>49/23</t>
  </si>
  <si>
    <t>50/23</t>
  </si>
  <si>
    <t>51/23</t>
  </si>
  <si>
    <t>52/23</t>
  </si>
  <si>
    <t>Ulley in Bloom 2023</t>
  </si>
  <si>
    <t>Clerks Salary Jan 24</t>
  </si>
  <si>
    <t>Clerks Tax Jan 24</t>
  </si>
  <si>
    <t>AntiVirus Software</t>
  </si>
  <si>
    <t>Chainsaw Chains</t>
  </si>
  <si>
    <t>Fuel</t>
  </si>
  <si>
    <t>Clerks Salary Feb 24</t>
  </si>
  <si>
    <t xml:space="preserve">Hobsons Nurseries </t>
  </si>
  <si>
    <t>Rotatech</t>
  </si>
  <si>
    <t>400 5001 80</t>
  </si>
  <si>
    <t>Morrisons</t>
  </si>
  <si>
    <t>1 April 2023 - 29 February 2024</t>
  </si>
  <si>
    <t>EDF Energy</t>
  </si>
  <si>
    <t>53/24</t>
  </si>
  <si>
    <t>54/24</t>
  </si>
  <si>
    <t>55/24</t>
  </si>
  <si>
    <t>Clerks Tax Feb 24</t>
  </si>
  <si>
    <t>Electricity Village Hall</t>
  </si>
  <si>
    <t>Business Stream</t>
  </si>
  <si>
    <t>EDF</t>
  </si>
  <si>
    <t>53/23</t>
  </si>
  <si>
    <t>54/23</t>
  </si>
  <si>
    <t>55/23</t>
  </si>
  <si>
    <t>Balance 28/03/24</t>
  </si>
  <si>
    <t>1 April 2023 - 28 March 2024</t>
  </si>
  <si>
    <t>Claimed Apr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</si>
</sst>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/yy;@"/>
    <numFmt numFmtId="165" formatCode="_-[$£-809]* #,##0.00_-;\-[$£-809]* #,##0.00_-;_-[$£-809]* &quot;-&quot;??_-;_-@_-"/>
    <numFmt numFmtId="166" formatCode="&quot;£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3" borderId="2" applyBorder="0" applyAlignment="0"/>
    <xf numFmtId="0" fontId="12" fillId="4" borderId="3" applyNumberFormat="0" applyAlignment="0" applyProtection="0"/>
    <xf numFmtId="0" fontId="1" fillId="3" borderId="2" applyBorder="0" applyAlignment="0"/>
  </cellStyleXfs>
  <cellXfs count="105">
    <xf numFmtId="0" fontId="0" fillId="0" borderId="0" xfId="0"/>
    <xf numFmtId="4" fontId="5" fillId="0" borderId="0" xfId="0" applyNumberFormat="1" applyFont="1"/>
    <xf numFmtId="4" fontId="6" fillId="0" borderId="0" xfId="0" applyNumberFormat="1" applyFont="1"/>
    <xf numFmtId="4" fontId="6" fillId="0" borderId="0" xfId="0" applyNumberFormat="1" applyFont="1" applyAlignment="1">
      <alignment wrapText="1"/>
    </xf>
    <xf numFmtId="164" fontId="6" fillId="0" borderId="0" xfId="0" applyNumberFormat="1" applyFont="1"/>
    <xf numFmtId="49" fontId="6" fillId="0" borderId="0" xfId="0" applyNumberFormat="1" applyFont="1"/>
    <xf numFmtId="49" fontId="5" fillId="0" borderId="0" xfId="0" applyNumberFormat="1" applyFont="1" applyAlignment="1">
      <alignment horizontal="center"/>
    </xf>
    <xf numFmtId="40" fontId="5" fillId="0" borderId="0" xfId="0" applyNumberFormat="1" applyFont="1"/>
    <xf numFmtId="40" fontId="5" fillId="0" borderId="0" xfId="0" applyNumberFormat="1" applyFont="1" applyAlignment="1">
      <alignment wrapText="1"/>
    </xf>
    <xf numFmtId="40" fontId="6" fillId="0" borderId="0" xfId="0" applyNumberFormat="1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wrapText="1"/>
    </xf>
    <xf numFmtId="164" fontId="5" fillId="0" borderId="0" xfId="0" applyNumberFormat="1" applyFont="1"/>
    <xf numFmtId="164" fontId="7" fillId="0" borderId="0" xfId="0" applyNumberFormat="1" applyFont="1"/>
    <xf numFmtId="164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/>
    </xf>
    <xf numFmtId="40" fontId="4" fillId="2" borderId="0" xfId="0" applyNumberFormat="1" applyFont="1" applyFill="1" applyAlignment="1">
      <alignment horizontal="left" vertical="center"/>
    </xf>
    <xf numFmtId="40" fontId="4" fillId="2" borderId="0" xfId="0" applyNumberFormat="1" applyFont="1" applyFill="1" applyAlignment="1">
      <alignment horizontal="center" vertical="center"/>
    </xf>
    <xf numFmtId="40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0" borderId="0" xfId="0" applyFont="1"/>
    <xf numFmtId="0" fontId="10" fillId="0" borderId="0" xfId="0" applyFont="1"/>
    <xf numFmtId="165" fontId="10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wrapText="1"/>
    </xf>
    <xf numFmtId="165" fontId="6" fillId="0" borderId="0" xfId="0" applyNumberFormat="1" applyFont="1"/>
    <xf numFmtId="4" fontId="0" fillId="0" borderId="0" xfId="0" applyNumberFormat="1"/>
    <xf numFmtId="44" fontId="5" fillId="0" borderId="0" xfId="0" applyNumberFormat="1" applyFont="1"/>
    <xf numFmtId="44" fontId="10" fillId="0" borderId="0" xfId="0" applyNumberFormat="1" applyFont="1"/>
    <xf numFmtId="49" fontId="4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0" fontId="4" fillId="2" borderId="0" xfId="0" applyNumberFormat="1" applyFont="1" applyFill="1" applyAlignment="1">
      <alignment horizontal="left" vertical="center" wrapText="1"/>
    </xf>
    <xf numFmtId="164" fontId="4" fillId="2" borderId="0" xfId="0" applyNumberFormat="1" applyFont="1" applyFill="1" applyAlignment="1">
      <alignment horizontal="left" vertical="center" wrapText="1"/>
    </xf>
    <xf numFmtId="164" fontId="0" fillId="0" borderId="0" xfId="0" applyNumberFormat="1"/>
    <xf numFmtId="164" fontId="4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13" fillId="4" borderId="4" xfId="4" applyFont="1" applyBorder="1"/>
    <xf numFmtId="0" fontId="13" fillId="4" borderId="5" xfId="4" applyFont="1" applyBorder="1"/>
    <xf numFmtId="0" fontId="13" fillId="4" borderId="5" xfId="4" applyFont="1" applyBorder="1" applyAlignment="1">
      <alignment horizontal="center"/>
    </xf>
    <xf numFmtId="2" fontId="13" fillId="4" borderId="5" xfId="4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0" xfId="0" applyFont="1"/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2" fontId="15" fillId="0" borderId="4" xfId="0" applyNumberFormat="1" applyFont="1" applyBorder="1" applyAlignment="1">
      <alignment horizontal="right"/>
    </xf>
    <xf numFmtId="0" fontId="13" fillId="5" borderId="4" xfId="4" applyFont="1" applyFill="1" applyBorder="1"/>
    <xf numFmtId="2" fontId="13" fillId="5" borderId="5" xfId="4" applyNumberFormat="1" applyFont="1" applyFill="1" applyBorder="1" applyAlignment="1">
      <alignment horizontal="right"/>
    </xf>
    <xf numFmtId="2" fontId="15" fillId="5" borderId="4" xfId="0" applyNumberFormat="1" applyFont="1" applyFill="1" applyBorder="1" applyAlignment="1">
      <alignment horizontal="right"/>
    </xf>
    <xf numFmtId="2" fontId="13" fillId="6" borderId="4" xfId="4" applyNumberFormat="1" applyFont="1" applyFill="1" applyBorder="1" applyAlignment="1">
      <alignment horizontal="right"/>
    </xf>
    <xf numFmtId="14" fontId="13" fillId="4" borderId="5" xfId="4" applyNumberFormat="1" applyFont="1" applyBorder="1" applyAlignment="1">
      <alignment horizontal="center"/>
    </xf>
    <xf numFmtId="0" fontId="13" fillId="4" borderId="4" xfId="4" applyFont="1" applyBorder="1" applyAlignment="1">
      <alignment horizontal="left"/>
    </xf>
    <xf numFmtId="164" fontId="6" fillId="0" borderId="6" xfId="0" applyNumberFormat="1" applyFont="1" applyBorder="1"/>
    <xf numFmtId="40" fontId="6" fillId="0" borderId="6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6" fillId="0" borderId="6" xfId="0" applyNumberFormat="1" applyFont="1" applyBorder="1"/>
    <xf numFmtId="166" fontId="4" fillId="2" borderId="1" xfId="0" applyNumberFormat="1" applyFont="1" applyFill="1" applyBorder="1"/>
    <xf numFmtId="166" fontId="15" fillId="0" borderId="0" xfId="0" applyNumberFormat="1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0" fillId="0" borderId="10" xfId="0" applyFont="1" applyBorder="1"/>
    <xf numFmtId="165" fontId="10" fillId="0" borderId="11" xfId="0" applyNumberFormat="1" applyFont="1" applyBorder="1"/>
    <xf numFmtId="0" fontId="0" fillId="0" borderId="10" xfId="0" applyBorder="1"/>
    <xf numFmtId="0" fontId="0" fillId="0" borderId="11" xfId="0" applyBorder="1"/>
    <xf numFmtId="165" fontId="11" fillId="0" borderId="0" xfId="0" applyNumberFormat="1" applyFont="1"/>
    <xf numFmtId="0" fontId="11" fillId="0" borderId="0" xfId="0" applyFont="1"/>
    <xf numFmtId="165" fontId="11" fillId="0" borderId="11" xfId="0" applyNumberFormat="1" applyFont="1" applyBorder="1"/>
    <xf numFmtId="0" fontId="10" fillId="0" borderId="12" xfId="0" applyFont="1" applyBorder="1"/>
    <xf numFmtId="0" fontId="10" fillId="0" borderId="13" xfId="0" applyFont="1" applyBorder="1"/>
    <xf numFmtId="165" fontId="10" fillId="0" borderId="13" xfId="0" applyNumberFormat="1" applyFont="1" applyBorder="1"/>
    <xf numFmtId="0" fontId="0" fillId="0" borderId="13" xfId="0" applyBorder="1"/>
    <xf numFmtId="165" fontId="10" fillId="0" borderId="14" xfId="0" applyNumberFormat="1" applyFont="1" applyBorder="1"/>
    <xf numFmtId="0" fontId="10" fillId="0" borderId="7" xfId="0" applyFont="1" applyBorder="1"/>
    <xf numFmtId="0" fontId="10" fillId="0" borderId="8" xfId="0" applyFont="1" applyBorder="1"/>
    <xf numFmtId="165" fontId="10" fillId="0" borderId="9" xfId="0" applyNumberFormat="1" applyFont="1" applyBorder="1"/>
    <xf numFmtId="14" fontId="0" fillId="0" borderId="0" xfId="0" applyNumberFormat="1"/>
    <xf numFmtId="166" fontId="0" fillId="0" borderId="0" xfId="0" applyNumberFormat="1"/>
    <xf numFmtId="165" fontId="14" fillId="0" borderId="0" xfId="0" applyNumberFormat="1" applyFont="1"/>
    <xf numFmtId="0" fontId="0" fillId="0" borderId="0" xfId="0" applyAlignment="1">
      <alignment horizontal="left" vertical="top"/>
    </xf>
    <xf numFmtId="164" fontId="7" fillId="0" borderId="0" xfId="0" applyNumberFormat="1" applyFont="1" applyAlignment="1">
      <alignment horizontal="left" vertical="top"/>
    </xf>
    <xf numFmtId="164" fontId="4" fillId="2" borderId="0" xfId="0" applyNumberFormat="1" applyFont="1" applyFill="1" applyAlignment="1">
      <alignment horizontal="left" vertical="top"/>
    </xf>
    <xf numFmtId="40" fontId="4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left" vertical="top"/>
    </xf>
    <xf numFmtId="40" fontId="4" fillId="2" borderId="0" xfId="0" applyNumberFormat="1" applyFont="1" applyFill="1" applyAlignment="1">
      <alignment horizontal="left" vertical="top" wrapText="1"/>
    </xf>
    <xf numFmtId="40" fontId="6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4" fontId="5" fillId="0" borderId="0" xfId="0" applyNumberFormat="1" applyFont="1" applyAlignment="1">
      <alignment horizontal="left" vertical="top"/>
    </xf>
    <xf numFmtId="4" fontId="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vertical="top"/>
    </xf>
    <xf numFmtId="14" fontId="5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4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right"/>
    </xf>
    <xf numFmtId="0" fontId="13" fillId="4" borderId="4" xfId="4" applyFont="1" applyBorder="1" applyAlignment="1">
      <alignment horizontal="left"/>
    </xf>
    <xf numFmtId="0" fontId="13" fillId="6" borderId="4" xfId="4" applyFont="1" applyFill="1" applyBorder="1" applyAlignment="1">
      <alignment horizontal="left"/>
    </xf>
    <xf numFmtId="0" fontId="13" fillId="4" borderId="4" xfId="4" applyFont="1" applyBorder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Output" xfId="4" builtinId="21"/>
    <cellStyle name="Style 1" xfId="3" xr:uid="{893D9B14-8C97-44FF-AEC3-5D9AD86D1583}"/>
    <cellStyle name="Style 1 2" xfId="5" xr:uid="{5865AD10-2FDE-4B86-9CCA-E6C5F1EA3743}"/>
  </cellStyles>
  <dxfs count="0"/>
  <tableStyles count="0" defaultTableStyle="TableStyleMedium9" defaultPivotStyle="PivotStyleLight16"/>
  <colors>
    <mruColors>
      <color rgb="FF13BB3B"/>
      <color rgb="FFBD11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</xdr:colOff>
      <xdr:row>0</xdr:row>
      <xdr:rowOff>15241</xdr:rowOff>
    </xdr:from>
    <xdr:to>
      <xdr:col>3</xdr:col>
      <xdr:colOff>91440</xdr:colOff>
      <xdr:row>0</xdr:row>
      <xdr:rowOff>274320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15241"/>
          <a:ext cx="1577340" cy="259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1777364</xdr:colOff>
      <xdr:row>4</xdr:row>
      <xdr:rowOff>30583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A42C55-8F89-4D73-8953-7C9D06ECB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86964" cy="678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1434464</xdr:colOff>
      <xdr:row>0</xdr:row>
      <xdr:rowOff>678283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BA1282-4D35-434F-A2E7-6EB4A054F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86964" cy="678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1605312</xdr:colOff>
      <xdr:row>0</xdr:row>
      <xdr:rowOff>678283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7451AB-A6CC-4F1F-8A72-D8EA6071F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17444" cy="678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357B3-F402-4908-86E1-28A6C806A01E}">
  <sheetPr>
    <pageSetUpPr fitToPage="1"/>
  </sheetPr>
  <dimension ref="A1:O287"/>
  <sheetViews>
    <sheetView topLeftCell="A34" zoomScale="83" zoomScaleNormal="83" workbookViewId="0">
      <selection activeCell="A41" sqref="A41:B44"/>
    </sheetView>
  </sheetViews>
  <sheetFormatPr defaultColWidth="8.88671875" defaultRowHeight="13.8" x14ac:dyDescent="0.25"/>
  <cols>
    <col min="1" max="1" width="11" style="45" bestFit="1" customWidth="1"/>
    <col min="2" max="2" width="42.44140625" style="45" customWidth="1"/>
    <col min="3" max="3" width="12.33203125" style="45" customWidth="1"/>
    <col min="4" max="4" width="18.88671875" style="45" customWidth="1"/>
    <col min="5" max="6" width="12.33203125" style="45" customWidth="1"/>
    <col min="7" max="7" width="13.109375" style="44" customWidth="1"/>
    <col min="8" max="8" width="1.6640625" style="45" customWidth="1"/>
    <col min="9" max="10" width="12.33203125" style="45" customWidth="1"/>
    <col min="11" max="11" width="9.88671875" style="45" bestFit="1" customWidth="1"/>
    <col min="12" max="12" width="11.6640625" style="45" bestFit="1" customWidth="1"/>
    <col min="13" max="16384" width="8.88671875" style="45"/>
  </cols>
  <sheetData>
    <row r="1" spans="1:10" x14ac:dyDescent="0.25">
      <c r="A1" s="40" t="s">
        <v>80</v>
      </c>
      <c r="B1" s="40"/>
      <c r="C1" s="41"/>
      <c r="D1" s="41"/>
      <c r="E1" s="41"/>
      <c r="F1" s="41"/>
      <c r="I1" s="41"/>
      <c r="J1" s="41"/>
    </row>
    <row r="2" spans="1:10" x14ac:dyDescent="0.25">
      <c r="A2" s="40"/>
      <c r="B2" s="40"/>
      <c r="C2" s="41"/>
      <c r="D2" s="41"/>
      <c r="E2" s="41"/>
      <c r="F2" s="41"/>
      <c r="I2" s="41"/>
      <c r="J2" s="41"/>
    </row>
    <row r="3" spans="1:10" x14ac:dyDescent="0.25">
      <c r="A3" s="104"/>
      <c r="B3" s="104"/>
      <c r="C3" s="42" t="s">
        <v>11</v>
      </c>
      <c r="D3" s="42" t="s">
        <v>12</v>
      </c>
      <c r="E3" s="42" t="s">
        <v>13</v>
      </c>
      <c r="F3" s="42" t="s">
        <v>3</v>
      </c>
      <c r="G3" s="47" t="s">
        <v>14</v>
      </c>
      <c r="I3" s="42" t="s">
        <v>11</v>
      </c>
      <c r="J3" s="42" t="s">
        <v>11</v>
      </c>
    </row>
    <row r="4" spans="1:10" x14ac:dyDescent="0.25">
      <c r="A4" s="104"/>
      <c r="B4" s="104"/>
      <c r="C4" s="53">
        <v>45382</v>
      </c>
      <c r="D4" s="42" t="s">
        <v>81</v>
      </c>
      <c r="E4" s="42" t="s">
        <v>82</v>
      </c>
      <c r="F4" s="53">
        <v>45382</v>
      </c>
      <c r="G4" s="46" t="s">
        <v>82</v>
      </c>
      <c r="I4" s="53">
        <v>45747</v>
      </c>
      <c r="J4" s="53">
        <v>46112</v>
      </c>
    </row>
    <row r="5" spans="1:10" x14ac:dyDescent="0.25">
      <c r="A5" s="102" t="s">
        <v>15</v>
      </c>
      <c r="B5" s="102"/>
      <c r="C5" s="42" t="s">
        <v>16</v>
      </c>
      <c r="D5" s="42" t="s">
        <v>16</v>
      </c>
      <c r="E5" s="42" t="s">
        <v>16</v>
      </c>
      <c r="F5" s="42" t="s">
        <v>16</v>
      </c>
      <c r="G5" s="47" t="s">
        <v>16</v>
      </c>
      <c r="I5" s="42" t="s">
        <v>16</v>
      </c>
      <c r="J5" s="42" t="s">
        <v>16</v>
      </c>
    </row>
    <row r="6" spans="1:10" x14ac:dyDescent="0.25">
      <c r="A6" s="54"/>
      <c r="B6" s="54"/>
      <c r="C6" s="42"/>
      <c r="D6" s="42"/>
      <c r="E6" s="42"/>
      <c r="F6" s="42"/>
      <c r="G6" s="47"/>
      <c r="I6" s="42"/>
      <c r="J6" s="42"/>
    </row>
    <row r="7" spans="1:10" x14ac:dyDescent="0.25">
      <c r="A7" s="40" t="s">
        <v>17</v>
      </c>
      <c r="B7" s="40"/>
      <c r="C7" s="43">
        <v>0</v>
      </c>
      <c r="D7" s="43">
        <f>Receipts!E23</f>
        <v>0</v>
      </c>
      <c r="E7" s="43">
        <v>0</v>
      </c>
      <c r="F7" s="43">
        <f>D7+E7</f>
        <v>0</v>
      </c>
      <c r="G7" s="48">
        <f>D7+E7-C7</f>
        <v>0</v>
      </c>
      <c r="I7" s="43">
        <v>0</v>
      </c>
      <c r="J7" s="43">
        <v>0</v>
      </c>
    </row>
    <row r="8" spans="1:10" x14ac:dyDescent="0.25">
      <c r="A8" s="40" t="s">
        <v>18</v>
      </c>
      <c r="B8" s="40"/>
      <c r="C8" s="43">
        <v>250</v>
      </c>
      <c r="D8" s="43">
        <f>Receipts!H23</f>
        <v>12914.01</v>
      </c>
      <c r="E8" s="43">
        <v>0</v>
      </c>
      <c r="F8" s="43">
        <f>D8+E8</f>
        <v>12914.01</v>
      </c>
      <c r="G8" s="48">
        <f t="shared" ref="G8:G10" si="0">D8+E8-C8</f>
        <v>12664.01</v>
      </c>
      <c r="I8" s="43">
        <v>250</v>
      </c>
      <c r="J8" s="43">
        <v>250</v>
      </c>
    </row>
    <row r="9" spans="1:10" x14ac:dyDescent="0.25">
      <c r="A9" s="102" t="s">
        <v>19</v>
      </c>
      <c r="B9" s="102"/>
      <c r="C9" s="43">
        <v>8576.6</v>
      </c>
      <c r="D9" s="43">
        <f>Receipts!F23</f>
        <v>8576.6</v>
      </c>
      <c r="E9" s="43">
        <f>SUM(C9-D9)</f>
        <v>0</v>
      </c>
      <c r="F9" s="43">
        <f t="shared" ref="F9" si="1">D9+E9</f>
        <v>8576.6</v>
      </c>
      <c r="G9" s="48">
        <f t="shared" si="0"/>
        <v>0</v>
      </c>
      <c r="I9" s="43">
        <v>9608.9699999999993</v>
      </c>
      <c r="J9" s="43">
        <v>10569.87</v>
      </c>
    </row>
    <row r="10" spans="1:10" x14ac:dyDescent="0.25">
      <c r="A10" s="54" t="s">
        <v>6</v>
      </c>
      <c r="B10" s="54"/>
      <c r="C10" s="43">
        <v>0</v>
      </c>
      <c r="D10" s="43">
        <v>2081.71</v>
      </c>
      <c r="E10" s="43">
        <v>0</v>
      </c>
      <c r="F10" s="43">
        <v>0</v>
      </c>
      <c r="G10" s="48">
        <f t="shared" si="0"/>
        <v>2081.71</v>
      </c>
      <c r="I10" s="43">
        <v>0</v>
      </c>
      <c r="J10" s="43">
        <v>0</v>
      </c>
    </row>
    <row r="11" spans="1:10" x14ac:dyDescent="0.25">
      <c r="A11" s="40" t="s">
        <v>20</v>
      </c>
      <c r="B11" s="49"/>
      <c r="C11" s="51">
        <f>SUM(C7:C10)</f>
        <v>8826.6</v>
      </c>
      <c r="D11" s="50">
        <f>SUM(D7:D10)</f>
        <v>23572.32</v>
      </c>
      <c r="E11" s="50">
        <f>SUM(E7:E10)</f>
        <v>0</v>
      </c>
      <c r="F11" s="50">
        <f>D11+E11</f>
        <v>23572.32</v>
      </c>
      <c r="G11" s="51">
        <f>D11+E11-C11</f>
        <v>14745.72</v>
      </c>
      <c r="I11" s="51">
        <f>SUM(I7:I10)</f>
        <v>9858.9699999999993</v>
      </c>
      <c r="J11" s="51">
        <f>SUM(J7:J10)</f>
        <v>10819.87</v>
      </c>
    </row>
    <row r="12" spans="1:10" x14ac:dyDescent="0.25">
      <c r="A12" s="40"/>
      <c r="B12" s="40"/>
      <c r="C12" s="42"/>
      <c r="D12" s="42"/>
      <c r="E12" s="42"/>
      <c r="F12" s="42"/>
      <c r="I12" s="42"/>
      <c r="J12" s="42"/>
    </row>
    <row r="13" spans="1:10" x14ac:dyDescent="0.25">
      <c r="A13" s="40" t="s">
        <v>21</v>
      </c>
      <c r="B13" s="40"/>
      <c r="C13" s="42" t="s">
        <v>16</v>
      </c>
      <c r="D13" s="42" t="s">
        <v>16</v>
      </c>
      <c r="E13" s="42" t="s">
        <v>16</v>
      </c>
      <c r="F13" s="42" t="s">
        <v>16</v>
      </c>
      <c r="G13" s="47" t="s">
        <v>16</v>
      </c>
      <c r="I13" s="42" t="s">
        <v>16</v>
      </c>
      <c r="J13" s="42" t="s">
        <v>16</v>
      </c>
    </row>
    <row r="14" spans="1:10" x14ac:dyDescent="0.25">
      <c r="A14" s="40"/>
      <c r="B14" s="40"/>
      <c r="C14" s="42"/>
      <c r="D14" s="42"/>
      <c r="E14" s="42"/>
      <c r="F14" s="42"/>
      <c r="G14" s="47"/>
      <c r="I14" s="42"/>
      <c r="J14" s="42"/>
    </row>
    <row r="15" spans="1:10" x14ac:dyDescent="0.25">
      <c r="A15" s="40" t="s">
        <v>22</v>
      </c>
      <c r="B15" s="40"/>
      <c r="C15" s="42"/>
      <c r="D15" s="42"/>
      <c r="E15" s="42"/>
      <c r="F15" s="42"/>
      <c r="I15" s="42"/>
      <c r="J15" s="42"/>
    </row>
    <row r="16" spans="1:10" x14ac:dyDescent="0.25">
      <c r="A16" s="40" t="s">
        <v>23</v>
      </c>
      <c r="B16" s="40"/>
      <c r="C16" s="43">
        <v>150</v>
      </c>
      <c r="D16" s="43">
        <f>Payments!I57</f>
        <v>579.98</v>
      </c>
      <c r="E16" s="43">
        <v>0</v>
      </c>
      <c r="F16" s="43">
        <f t="shared" ref="F16:F37" si="2">D16+E16</f>
        <v>579.98</v>
      </c>
      <c r="G16" s="48">
        <f t="shared" ref="G16:G37" si="3">D16+E16-C16</f>
        <v>429.98</v>
      </c>
      <c r="I16" s="43">
        <v>165</v>
      </c>
      <c r="J16" s="43">
        <v>181.5</v>
      </c>
    </row>
    <row r="17" spans="1:10" x14ac:dyDescent="0.25">
      <c r="A17" s="40" t="s">
        <v>24</v>
      </c>
      <c r="B17" s="40"/>
      <c r="C17" s="43">
        <v>150</v>
      </c>
      <c r="D17" s="43">
        <f>Payments!J57</f>
        <v>257.27</v>
      </c>
      <c r="E17" s="43">
        <v>0</v>
      </c>
      <c r="F17" s="43">
        <f t="shared" si="2"/>
        <v>257.27</v>
      </c>
      <c r="G17" s="48">
        <f t="shared" si="3"/>
        <v>107.26999999999998</v>
      </c>
      <c r="I17" s="43">
        <v>165</v>
      </c>
      <c r="J17" s="43">
        <v>181.5</v>
      </c>
    </row>
    <row r="18" spans="1:10" x14ac:dyDescent="0.25">
      <c r="A18" s="40" t="s">
        <v>25</v>
      </c>
      <c r="B18" s="40"/>
      <c r="C18" s="43">
        <v>341.4</v>
      </c>
      <c r="D18" s="43">
        <f>Payments!K57</f>
        <v>358.65</v>
      </c>
      <c r="E18" s="43">
        <v>0</v>
      </c>
      <c r="F18" s="43">
        <f t="shared" si="2"/>
        <v>358.65</v>
      </c>
      <c r="G18" s="48">
        <f t="shared" si="3"/>
        <v>17.25</v>
      </c>
      <c r="I18" s="43">
        <v>375.54</v>
      </c>
      <c r="J18" s="43">
        <v>413.09</v>
      </c>
    </row>
    <row r="19" spans="1:10" x14ac:dyDescent="0.25">
      <c r="A19" s="40" t="s">
        <v>26</v>
      </c>
      <c r="B19" s="40"/>
      <c r="C19" s="43">
        <v>350</v>
      </c>
      <c r="D19" s="43">
        <f>Payments!L57</f>
        <v>0</v>
      </c>
      <c r="E19" s="43">
        <v>0</v>
      </c>
      <c r="F19" s="43">
        <f t="shared" si="2"/>
        <v>0</v>
      </c>
      <c r="G19" s="48">
        <f t="shared" si="3"/>
        <v>-350</v>
      </c>
      <c r="I19" s="43">
        <v>385</v>
      </c>
      <c r="J19" s="43">
        <v>423.5</v>
      </c>
    </row>
    <row r="20" spans="1:10" x14ac:dyDescent="0.25">
      <c r="A20" s="40" t="s">
        <v>63</v>
      </c>
      <c r="B20" s="40"/>
      <c r="C20" s="43">
        <v>80</v>
      </c>
      <c r="D20" s="43">
        <f>Payments!M57</f>
        <v>125.85</v>
      </c>
      <c r="E20" s="43">
        <v>0</v>
      </c>
      <c r="F20" s="43">
        <f t="shared" si="2"/>
        <v>125.85</v>
      </c>
      <c r="G20" s="48">
        <f t="shared" si="3"/>
        <v>45.849999999999994</v>
      </c>
      <c r="I20" s="43">
        <v>88</v>
      </c>
      <c r="J20" s="43">
        <v>96.8</v>
      </c>
    </row>
    <row r="21" spans="1:10" x14ac:dyDescent="0.25">
      <c r="A21" s="40" t="s">
        <v>27</v>
      </c>
      <c r="B21" s="40"/>
      <c r="C21" s="43">
        <v>2200</v>
      </c>
      <c r="D21" s="43">
        <f>Payments!N57</f>
        <v>1696.33</v>
      </c>
      <c r="E21" s="43">
        <v>0</v>
      </c>
      <c r="F21" s="43">
        <f t="shared" si="2"/>
        <v>1696.33</v>
      </c>
      <c r="G21" s="48">
        <f t="shared" si="3"/>
        <v>-503.67000000000007</v>
      </c>
      <c r="I21" s="43">
        <v>2420</v>
      </c>
      <c r="J21" s="43">
        <v>2662</v>
      </c>
    </row>
    <row r="22" spans="1:10" x14ac:dyDescent="0.25">
      <c r="A22" s="104"/>
      <c r="B22" s="104"/>
      <c r="C22" s="43" t="s">
        <v>10</v>
      </c>
      <c r="D22" s="42"/>
      <c r="E22" s="42"/>
      <c r="F22" s="43" t="s">
        <v>10</v>
      </c>
      <c r="G22" s="48" t="s">
        <v>10</v>
      </c>
      <c r="I22" s="43" t="s">
        <v>10</v>
      </c>
      <c r="J22" s="43" t="s">
        <v>10</v>
      </c>
    </row>
    <row r="23" spans="1:10" x14ac:dyDescent="0.25">
      <c r="A23" s="40" t="s">
        <v>28</v>
      </c>
      <c r="B23" s="40"/>
      <c r="C23" s="43" t="s">
        <v>10</v>
      </c>
      <c r="D23" s="42"/>
      <c r="E23" s="42"/>
      <c r="F23" s="43" t="s">
        <v>10</v>
      </c>
      <c r="G23" s="48" t="s">
        <v>10</v>
      </c>
      <c r="I23" s="43" t="s">
        <v>10</v>
      </c>
      <c r="J23" s="43" t="s">
        <v>10</v>
      </c>
    </row>
    <row r="24" spans="1:10" x14ac:dyDescent="0.25">
      <c r="A24" s="40" t="s">
        <v>68</v>
      </c>
      <c r="B24" s="40"/>
      <c r="C24" s="43">
        <v>3710</v>
      </c>
      <c r="D24" s="43">
        <f>Payments!O57</f>
        <v>3645.5800000000004</v>
      </c>
      <c r="E24" s="43">
        <v>0</v>
      </c>
      <c r="F24" s="43">
        <f t="shared" si="2"/>
        <v>3645.5800000000004</v>
      </c>
      <c r="G24" s="48">
        <f t="shared" si="3"/>
        <v>-64.419999999999618</v>
      </c>
      <c r="I24" s="43">
        <v>4081</v>
      </c>
      <c r="J24" s="43">
        <v>4489.1000000000004</v>
      </c>
    </row>
    <row r="25" spans="1:10" x14ac:dyDescent="0.25">
      <c r="A25" s="40" t="s">
        <v>78</v>
      </c>
      <c r="B25" s="40"/>
      <c r="C25" s="43">
        <v>70</v>
      </c>
      <c r="D25" s="43">
        <f>Payments!P57</f>
        <v>1668.9499999999998</v>
      </c>
      <c r="E25" s="43">
        <v>0</v>
      </c>
      <c r="F25" s="43">
        <f t="shared" si="2"/>
        <v>1668.9499999999998</v>
      </c>
      <c r="G25" s="48">
        <f t="shared" si="3"/>
        <v>1598.9499999999998</v>
      </c>
      <c r="I25" s="43">
        <v>77</v>
      </c>
      <c r="J25" s="43">
        <v>84.7</v>
      </c>
    </row>
    <row r="26" spans="1:10" x14ac:dyDescent="0.25">
      <c r="A26" s="40" t="s">
        <v>29</v>
      </c>
      <c r="B26" s="40"/>
      <c r="C26" s="43">
        <v>0</v>
      </c>
      <c r="D26" s="43">
        <f>Payments!Q57</f>
        <v>0</v>
      </c>
      <c r="E26" s="43">
        <v>0</v>
      </c>
      <c r="F26" s="43">
        <f t="shared" si="2"/>
        <v>0</v>
      </c>
      <c r="G26" s="48">
        <f t="shared" si="3"/>
        <v>0</v>
      </c>
      <c r="I26" s="43">
        <v>0</v>
      </c>
      <c r="J26" s="43">
        <v>0</v>
      </c>
    </row>
    <row r="27" spans="1:10" x14ac:dyDescent="0.25">
      <c r="A27" s="40" t="s">
        <v>30</v>
      </c>
      <c r="B27" s="40"/>
      <c r="C27" s="43">
        <v>0</v>
      </c>
      <c r="D27" s="43">
        <f>Payments!R57</f>
        <v>19.64</v>
      </c>
      <c r="E27" s="43">
        <f t="shared" ref="E27:E36" si="4">C27</f>
        <v>0</v>
      </c>
      <c r="F27" s="43">
        <f t="shared" si="2"/>
        <v>19.64</v>
      </c>
      <c r="G27" s="48">
        <f t="shared" si="3"/>
        <v>19.64</v>
      </c>
      <c r="I27" s="43">
        <v>0</v>
      </c>
      <c r="J27" s="43">
        <v>0</v>
      </c>
    </row>
    <row r="28" spans="1:10" x14ac:dyDescent="0.25">
      <c r="A28" s="54" t="s">
        <v>31</v>
      </c>
      <c r="B28" s="40"/>
      <c r="C28" s="43">
        <v>662.26</v>
      </c>
      <c r="D28" s="43">
        <f>Payments!S57</f>
        <v>796.08</v>
      </c>
      <c r="E28" s="43">
        <v>0</v>
      </c>
      <c r="F28" s="43">
        <v>796.08</v>
      </c>
      <c r="G28" s="48">
        <f t="shared" si="3"/>
        <v>133.82000000000005</v>
      </c>
      <c r="I28" s="43">
        <v>662.26</v>
      </c>
      <c r="J28" s="43">
        <v>728.49</v>
      </c>
    </row>
    <row r="29" spans="1:10" x14ac:dyDescent="0.25">
      <c r="A29" s="54" t="s">
        <v>32</v>
      </c>
      <c r="B29" s="40"/>
      <c r="C29" s="43">
        <v>250</v>
      </c>
      <c r="D29" s="43">
        <f>Payments!T57</f>
        <v>250</v>
      </c>
      <c r="E29" s="43">
        <v>0</v>
      </c>
      <c r="F29" s="43">
        <f t="shared" si="2"/>
        <v>250</v>
      </c>
      <c r="G29" s="48">
        <f t="shared" si="3"/>
        <v>0</v>
      </c>
      <c r="I29" s="43">
        <v>275</v>
      </c>
      <c r="J29" s="43">
        <v>302.5</v>
      </c>
    </row>
    <row r="30" spans="1:10" x14ac:dyDescent="0.25">
      <c r="A30" s="40" t="s">
        <v>33</v>
      </c>
      <c r="B30" s="40"/>
      <c r="C30" s="43">
        <v>60</v>
      </c>
      <c r="D30" s="43">
        <f>Payments!U57</f>
        <v>61</v>
      </c>
      <c r="E30" s="43">
        <v>0</v>
      </c>
      <c r="F30" s="43">
        <f t="shared" si="2"/>
        <v>61</v>
      </c>
      <c r="G30" s="48">
        <f t="shared" si="3"/>
        <v>1</v>
      </c>
      <c r="I30" s="43">
        <v>66</v>
      </c>
      <c r="J30" s="43">
        <v>72.599999999999994</v>
      </c>
    </row>
    <row r="31" spans="1:10" x14ac:dyDescent="0.25">
      <c r="A31" s="102" t="s">
        <v>34</v>
      </c>
      <c r="B31" s="102"/>
      <c r="C31" s="43">
        <v>100</v>
      </c>
      <c r="D31" s="43">
        <f>Payments!V57</f>
        <v>0</v>
      </c>
      <c r="E31" s="43">
        <v>0</v>
      </c>
      <c r="F31" s="43">
        <f t="shared" si="2"/>
        <v>0</v>
      </c>
      <c r="G31" s="48">
        <f t="shared" si="3"/>
        <v>-100</v>
      </c>
      <c r="I31" s="43">
        <v>110</v>
      </c>
      <c r="J31" s="43">
        <v>121</v>
      </c>
    </row>
    <row r="32" spans="1:10" x14ac:dyDescent="0.25">
      <c r="A32" s="40" t="s">
        <v>35</v>
      </c>
      <c r="B32" s="40"/>
      <c r="C32" s="43">
        <v>35</v>
      </c>
      <c r="D32" s="43">
        <f>Payments!W57</f>
        <v>35</v>
      </c>
      <c r="E32" s="43">
        <v>0</v>
      </c>
      <c r="F32" s="43">
        <f t="shared" si="2"/>
        <v>35</v>
      </c>
      <c r="G32" s="48">
        <f t="shared" si="3"/>
        <v>0</v>
      </c>
      <c r="I32" s="43">
        <v>38.5</v>
      </c>
      <c r="J32" s="43">
        <v>42.35</v>
      </c>
    </row>
    <row r="33" spans="1:14" x14ac:dyDescent="0.25">
      <c r="A33" s="102" t="s">
        <v>36</v>
      </c>
      <c r="B33" s="102"/>
      <c r="C33" s="43">
        <v>80</v>
      </c>
      <c r="D33" s="43">
        <f>Payments!X57</f>
        <v>144.97999999999999</v>
      </c>
      <c r="E33" s="43">
        <v>0</v>
      </c>
      <c r="F33" s="43">
        <f t="shared" si="2"/>
        <v>144.97999999999999</v>
      </c>
      <c r="G33" s="48">
        <f t="shared" si="3"/>
        <v>64.97999999999999</v>
      </c>
      <c r="I33" s="43">
        <v>88</v>
      </c>
      <c r="J33" s="43">
        <v>96.8</v>
      </c>
    </row>
    <row r="34" spans="1:14" x14ac:dyDescent="0.25">
      <c r="A34" s="40" t="s">
        <v>37</v>
      </c>
      <c r="B34" s="40"/>
      <c r="C34" s="43">
        <v>0</v>
      </c>
      <c r="D34" s="43">
        <f>Payments!Y57</f>
        <v>0</v>
      </c>
      <c r="E34" s="43">
        <f t="shared" si="4"/>
        <v>0</v>
      </c>
      <c r="F34" s="43">
        <f t="shared" si="2"/>
        <v>0</v>
      </c>
      <c r="G34" s="48">
        <f t="shared" si="3"/>
        <v>0</v>
      </c>
      <c r="I34" s="43">
        <v>0</v>
      </c>
      <c r="J34" s="43">
        <v>0</v>
      </c>
    </row>
    <row r="35" spans="1:14" x14ac:dyDescent="0.25">
      <c r="A35" s="40" t="s">
        <v>38</v>
      </c>
      <c r="B35" s="40"/>
      <c r="C35" s="43">
        <v>0</v>
      </c>
      <c r="D35" s="43">
        <f>Payments!Z57</f>
        <v>0</v>
      </c>
      <c r="E35" s="43">
        <f t="shared" si="4"/>
        <v>0</v>
      </c>
      <c r="F35" s="43">
        <f t="shared" si="2"/>
        <v>0</v>
      </c>
      <c r="G35" s="48">
        <f t="shared" si="3"/>
        <v>0</v>
      </c>
      <c r="I35" s="43">
        <v>0</v>
      </c>
      <c r="J35" s="43">
        <v>80</v>
      </c>
    </row>
    <row r="36" spans="1:14" x14ac:dyDescent="0.25">
      <c r="A36" s="40" t="s">
        <v>39</v>
      </c>
      <c r="B36" s="40"/>
      <c r="C36" s="43">
        <v>0</v>
      </c>
      <c r="D36" s="43">
        <f>Payments!AA57</f>
        <v>0</v>
      </c>
      <c r="E36" s="43">
        <f t="shared" si="4"/>
        <v>0</v>
      </c>
      <c r="F36" s="43">
        <f t="shared" ref="F36" si="5">D36+E36</f>
        <v>0</v>
      </c>
      <c r="G36" s="48">
        <f t="shared" ref="G36" si="6">D36+E36-C36</f>
        <v>0</v>
      </c>
      <c r="I36" s="43">
        <v>0</v>
      </c>
      <c r="J36" s="43">
        <v>0</v>
      </c>
    </row>
    <row r="37" spans="1:14" x14ac:dyDescent="0.25">
      <c r="A37" s="40" t="s">
        <v>40</v>
      </c>
      <c r="B37" s="40"/>
      <c r="C37" s="43">
        <v>250</v>
      </c>
      <c r="D37" s="43">
        <f>Payments!AB57</f>
        <v>9792.8599999999988</v>
      </c>
      <c r="E37" s="43">
        <v>0</v>
      </c>
      <c r="F37" s="43">
        <f t="shared" si="2"/>
        <v>9792.8599999999988</v>
      </c>
      <c r="G37" s="48">
        <f t="shared" si="3"/>
        <v>9542.8599999999988</v>
      </c>
      <c r="I37" s="43">
        <v>250</v>
      </c>
      <c r="J37" s="43">
        <v>250</v>
      </c>
    </row>
    <row r="38" spans="1:14" x14ac:dyDescent="0.25">
      <c r="A38" s="40"/>
      <c r="B38" s="40"/>
      <c r="C38" s="43"/>
      <c r="D38" s="43"/>
      <c r="E38" s="43"/>
      <c r="F38" s="43"/>
      <c r="G38" s="48"/>
      <c r="I38" s="43"/>
      <c r="J38" s="43"/>
    </row>
    <row r="39" spans="1:14" x14ac:dyDescent="0.25">
      <c r="A39" s="40" t="s">
        <v>41</v>
      </c>
      <c r="B39" s="49"/>
      <c r="C39" s="50">
        <f>SUM(C16:C38)</f>
        <v>8488.66</v>
      </c>
      <c r="D39" s="50">
        <f>SUM(D16:D38)</f>
        <v>19432.169999999998</v>
      </c>
      <c r="E39" s="50">
        <f>SUM(E16:E38)</f>
        <v>0</v>
      </c>
      <c r="F39" s="50">
        <f>SUM(F16:F38)</f>
        <v>19432.169999999998</v>
      </c>
      <c r="G39" s="51">
        <f>SUM(G16:G38)</f>
        <v>10943.509999999998</v>
      </c>
      <c r="I39" s="50">
        <f>SUM(I16:I38)</f>
        <v>9246.2999999999993</v>
      </c>
      <c r="J39" s="50">
        <f>SUM(J16:J38)</f>
        <v>10225.93</v>
      </c>
    </row>
    <row r="40" spans="1:14" x14ac:dyDescent="0.25">
      <c r="A40" s="40"/>
      <c r="B40" s="49"/>
      <c r="C40" s="50"/>
      <c r="D40" s="50"/>
      <c r="E40" s="50"/>
      <c r="F40" s="50"/>
      <c r="G40" s="51"/>
      <c r="I40" s="50"/>
      <c r="J40" s="50"/>
    </row>
    <row r="41" spans="1:14" x14ac:dyDescent="0.25">
      <c r="A41" s="103" t="s">
        <v>42</v>
      </c>
      <c r="B41" s="103"/>
      <c r="C41" s="52">
        <f>SUM(C11-C39)</f>
        <v>337.94000000000051</v>
      </c>
      <c r="D41" s="52">
        <f t="shared" ref="D41:G41" si="7">SUM(D11-D39)</f>
        <v>4140.1500000000015</v>
      </c>
      <c r="E41" s="52">
        <f t="shared" si="7"/>
        <v>0</v>
      </c>
      <c r="F41" s="52">
        <f t="shared" si="7"/>
        <v>4140.1500000000015</v>
      </c>
      <c r="G41" s="52">
        <f t="shared" si="7"/>
        <v>3802.2100000000009</v>
      </c>
      <c r="I41" s="52">
        <f t="shared" ref="I41:J41" si="8">SUM(I11-I39)</f>
        <v>612.67000000000007</v>
      </c>
      <c r="J41" s="52">
        <f t="shared" si="8"/>
        <v>593.94000000000051</v>
      </c>
    </row>
    <row r="42" spans="1:14" x14ac:dyDescent="0.25">
      <c r="G42" s="45"/>
    </row>
    <row r="43" spans="1:14" x14ac:dyDescent="0.25">
      <c r="A43" s="25" t="s">
        <v>43</v>
      </c>
      <c r="B43" s="25"/>
      <c r="C43" s="25" t="s">
        <v>256</v>
      </c>
      <c r="D43" s="25"/>
      <c r="E43" s="25"/>
      <c r="F43" s="25"/>
      <c r="G43" s="25"/>
      <c r="H43" s="26"/>
    </row>
    <row r="44" spans="1:14" x14ac:dyDescent="0.25">
      <c r="A44" s="25"/>
      <c r="B44" s="25"/>
      <c r="C44" s="25"/>
      <c r="D44" s="25"/>
      <c r="E44" s="26"/>
      <c r="F44" s="25"/>
      <c r="G44" s="25"/>
      <c r="H44" s="26"/>
    </row>
    <row r="45" spans="1:14" x14ac:dyDescent="0.25">
      <c r="A45" s="25" t="s">
        <v>44</v>
      </c>
      <c r="B45" s="25"/>
      <c r="C45" s="32">
        <v>7939.73</v>
      </c>
      <c r="D45" s="25" t="s">
        <v>45</v>
      </c>
      <c r="E45" s="25"/>
      <c r="F45" s="26">
        <v>8450.48</v>
      </c>
      <c r="G45" s="45"/>
      <c r="I45" s="45" t="s">
        <v>46</v>
      </c>
      <c r="L45" s="60">
        <v>4310.33</v>
      </c>
    </row>
    <row r="46" spans="1:14" x14ac:dyDescent="0.25">
      <c r="A46"/>
      <c r="B46"/>
      <c r="C46"/>
      <c r="D46" s="25"/>
      <c r="E46" s="25"/>
      <c r="F46" s="26"/>
      <c r="G46" s="45"/>
      <c r="I46" s="45" t="s">
        <v>47</v>
      </c>
      <c r="L46" s="60">
        <f>D11</f>
        <v>23572.32</v>
      </c>
    </row>
    <row r="47" spans="1:14" x14ac:dyDescent="0.25">
      <c r="A47" s="25" t="s">
        <v>47</v>
      </c>
      <c r="B47" s="25"/>
      <c r="C47" s="26">
        <f>SUM(L46+L51)</f>
        <v>23618.79</v>
      </c>
      <c r="D47" s="25" t="s">
        <v>48</v>
      </c>
      <c r="E47" s="25"/>
      <c r="F47" s="26">
        <v>3675.87</v>
      </c>
      <c r="G47" s="45"/>
      <c r="I47" s="45" t="s">
        <v>49</v>
      </c>
      <c r="L47" s="60">
        <f>SUM(D39)</f>
        <v>19432.169999999998</v>
      </c>
      <c r="N47" s="60"/>
    </row>
    <row r="48" spans="1:14" x14ac:dyDescent="0.25">
      <c r="A48" s="25"/>
      <c r="B48" s="25"/>
      <c r="C48" s="26"/>
      <c r="D48"/>
      <c r="E48"/>
      <c r="F48"/>
      <c r="G48" s="45"/>
      <c r="I48" s="45" t="s">
        <v>255</v>
      </c>
      <c r="L48" s="60">
        <f>SUM(L45+L46-L47)</f>
        <v>8450.4800000000032</v>
      </c>
    </row>
    <row r="49" spans="1:15" x14ac:dyDescent="0.25">
      <c r="A49" s="25" t="s">
        <v>49</v>
      </c>
      <c r="B49" s="25"/>
      <c r="C49" s="81">
        <f>SUM(L47)</f>
        <v>19432.169999999998</v>
      </c>
      <c r="D49" s="25"/>
      <c r="F49" s="26"/>
      <c r="G49" s="45"/>
      <c r="L49" s="60"/>
    </row>
    <row r="50" spans="1:15" x14ac:dyDescent="0.25">
      <c r="A50" s="25"/>
      <c r="B50" s="25"/>
      <c r="C50" s="26"/>
      <c r="D50" s="25"/>
      <c r="E50" s="25"/>
      <c r="F50"/>
      <c r="G50" s="45"/>
      <c r="I50" s="45" t="s">
        <v>57</v>
      </c>
      <c r="L50" s="60">
        <v>3629.4</v>
      </c>
      <c r="N50" s="60"/>
      <c r="O50" s="60"/>
    </row>
    <row r="51" spans="1:15" x14ac:dyDescent="0.25">
      <c r="A51" s="25" t="s">
        <v>50</v>
      </c>
      <c r="B51" s="25"/>
      <c r="C51" s="26">
        <f>SUM(C45+C47-C49)</f>
        <v>12126.350000000002</v>
      </c>
      <c r="D51"/>
      <c r="E51"/>
      <c r="F51" s="26">
        <f>SUM(F45+F47)</f>
        <v>12126.349999999999</v>
      </c>
      <c r="G51" s="45"/>
      <c r="I51" s="45" t="s">
        <v>47</v>
      </c>
      <c r="L51" s="60">
        <v>46.47</v>
      </c>
    </row>
    <row r="52" spans="1:15" x14ac:dyDescent="0.25">
      <c r="A52" s="25" t="s">
        <v>10</v>
      </c>
      <c r="B52" s="25" t="s">
        <v>10</v>
      </c>
      <c r="C52" s="25" t="s">
        <v>10</v>
      </c>
      <c r="D52" s="25" t="s">
        <v>10</v>
      </c>
      <c r="E52" s="25" t="s">
        <v>10</v>
      </c>
      <c r="F52" s="25" t="s">
        <v>10</v>
      </c>
      <c r="G52" s="25"/>
      <c r="H52" s="26"/>
      <c r="I52" s="45" t="s">
        <v>56</v>
      </c>
      <c r="L52" s="60">
        <f>SUM(L50+L51)</f>
        <v>3675.87</v>
      </c>
    </row>
    <row r="53" spans="1:15" x14ac:dyDescent="0.25">
      <c r="A53" s="45" t="s">
        <v>51</v>
      </c>
      <c r="C53" s="45" t="s">
        <v>52</v>
      </c>
      <c r="E53" s="45" t="s">
        <v>53</v>
      </c>
      <c r="F53" s="45" t="s">
        <v>54</v>
      </c>
      <c r="G53" s="45" t="s">
        <v>55</v>
      </c>
      <c r="H53" s="26"/>
      <c r="L53" s="60"/>
    </row>
    <row r="54" spans="1:15" ht="14.4" x14ac:dyDescent="0.3">
      <c r="A54" s="13">
        <v>45356</v>
      </c>
      <c r="B54" s="12" t="s">
        <v>58</v>
      </c>
      <c r="C54" s="6" t="s">
        <v>245</v>
      </c>
      <c r="D54" s="10" t="s">
        <v>248</v>
      </c>
      <c r="E54" s="31">
        <v>59.4</v>
      </c>
      <c r="F54" s="31"/>
      <c r="G54" s="31">
        <v>59.4</v>
      </c>
    </row>
    <row r="55" spans="1:15" ht="14.4" x14ac:dyDescent="0.3">
      <c r="A55" s="13">
        <v>45377</v>
      </c>
      <c r="B55" s="12" t="s">
        <v>244</v>
      </c>
      <c r="C55" s="6" t="s">
        <v>246</v>
      </c>
      <c r="D55" s="10" t="s">
        <v>249</v>
      </c>
      <c r="E55" s="31">
        <v>121.73</v>
      </c>
      <c r="F55" s="31">
        <v>5.8</v>
      </c>
      <c r="G55" s="31">
        <f>SUM(E55-F55)</f>
        <v>115.93</v>
      </c>
    </row>
    <row r="56" spans="1:15" x14ac:dyDescent="0.25">
      <c r="G56" s="101"/>
    </row>
    <row r="57" spans="1:15" x14ac:dyDescent="0.25">
      <c r="G57" s="101"/>
    </row>
    <row r="58" spans="1:15" x14ac:dyDescent="0.25">
      <c r="G58" s="101"/>
    </row>
    <row r="59" spans="1:15" x14ac:dyDescent="0.25">
      <c r="G59" s="101"/>
    </row>
    <row r="60" spans="1:15" x14ac:dyDescent="0.25">
      <c r="G60" s="101"/>
    </row>
    <row r="61" spans="1:15" x14ac:dyDescent="0.25">
      <c r="G61" s="101"/>
    </row>
    <row r="62" spans="1:15" x14ac:dyDescent="0.25">
      <c r="G62" s="101"/>
    </row>
    <row r="63" spans="1:15" x14ac:dyDescent="0.25">
      <c r="G63" s="101"/>
    </row>
    <row r="64" spans="1:15" x14ac:dyDescent="0.25">
      <c r="G64" s="101"/>
    </row>
    <row r="65" spans="7:7" x14ac:dyDescent="0.25">
      <c r="G65" s="101"/>
    </row>
    <row r="66" spans="7:7" x14ac:dyDescent="0.25">
      <c r="G66" s="101"/>
    </row>
    <row r="67" spans="7:7" x14ac:dyDescent="0.25">
      <c r="G67" s="101"/>
    </row>
    <row r="68" spans="7:7" x14ac:dyDescent="0.25">
      <c r="G68" s="101"/>
    </row>
    <row r="69" spans="7:7" x14ac:dyDescent="0.25">
      <c r="G69" s="101"/>
    </row>
    <row r="70" spans="7:7" x14ac:dyDescent="0.25">
      <c r="G70" s="101"/>
    </row>
    <row r="71" spans="7:7" x14ac:dyDescent="0.25">
      <c r="G71" s="101"/>
    </row>
    <row r="72" spans="7:7" x14ac:dyDescent="0.25">
      <c r="G72" s="101"/>
    </row>
    <row r="73" spans="7:7" x14ac:dyDescent="0.25">
      <c r="G73" s="101"/>
    </row>
    <row r="74" spans="7:7" x14ac:dyDescent="0.25">
      <c r="G74" s="101"/>
    </row>
    <row r="75" spans="7:7" x14ac:dyDescent="0.25">
      <c r="G75" s="101"/>
    </row>
    <row r="76" spans="7:7" x14ac:dyDescent="0.25">
      <c r="G76" s="101"/>
    </row>
    <row r="77" spans="7:7" x14ac:dyDescent="0.25">
      <c r="G77" s="101"/>
    </row>
    <row r="78" spans="7:7" x14ac:dyDescent="0.25">
      <c r="G78" s="101"/>
    </row>
    <row r="79" spans="7:7" x14ac:dyDescent="0.25">
      <c r="G79" s="101"/>
    </row>
    <row r="80" spans="7:7" x14ac:dyDescent="0.25">
      <c r="G80" s="101"/>
    </row>
    <row r="81" spans="7:7" x14ac:dyDescent="0.25">
      <c r="G81" s="101"/>
    </row>
    <row r="82" spans="7:7" x14ac:dyDescent="0.25">
      <c r="G82" s="101"/>
    </row>
    <row r="83" spans="7:7" x14ac:dyDescent="0.25">
      <c r="G83" s="101"/>
    </row>
    <row r="84" spans="7:7" x14ac:dyDescent="0.25">
      <c r="G84" s="101"/>
    </row>
    <row r="85" spans="7:7" x14ac:dyDescent="0.25">
      <c r="G85" s="101"/>
    </row>
    <row r="86" spans="7:7" x14ac:dyDescent="0.25">
      <c r="G86" s="101"/>
    </row>
    <row r="87" spans="7:7" x14ac:dyDescent="0.25">
      <c r="G87" s="101"/>
    </row>
    <row r="88" spans="7:7" x14ac:dyDescent="0.25">
      <c r="G88" s="101"/>
    </row>
    <row r="89" spans="7:7" x14ac:dyDescent="0.25">
      <c r="G89" s="101"/>
    </row>
    <row r="90" spans="7:7" x14ac:dyDescent="0.25">
      <c r="G90" s="101"/>
    </row>
    <row r="91" spans="7:7" x14ac:dyDescent="0.25">
      <c r="G91" s="101"/>
    </row>
    <row r="92" spans="7:7" x14ac:dyDescent="0.25">
      <c r="G92" s="101"/>
    </row>
    <row r="93" spans="7:7" x14ac:dyDescent="0.25">
      <c r="G93" s="101"/>
    </row>
    <row r="94" spans="7:7" x14ac:dyDescent="0.25">
      <c r="G94" s="101"/>
    </row>
    <row r="95" spans="7:7" x14ac:dyDescent="0.25">
      <c r="G95" s="101"/>
    </row>
    <row r="96" spans="7:7" x14ac:dyDescent="0.25">
      <c r="G96" s="101"/>
    </row>
    <row r="97" spans="7:7" x14ac:dyDescent="0.25">
      <c r="G97" s="101"/>
    </row>
    <row r="98" spans="7:7" x14ac:dyDescent="0.25">
      <c r="G98" s="101"/>
    </row>
    <row r="99" spans="7:7" x14ac:dyDescent="0.25">
      <c r="G99" s="101"/>
    </row>
    <row r="100" spans="7:7" x14ac:dyDescent="0.25">
      <c r="G100" s="101"/>
    </row>
    <row r="101" spans="7:7" x14ac:dyDescent="0.25">
      <c r="G101" s="101"/>
    </row>
    <row r="102" spans="7:7" x14ac:dyDescent="0.25">
      <c r="G102" s="101"/>
    </row>
    <row r="103" spans="7:7" x14ac:dyDescent="0.25">
      <c r="G103" s="101"/>
    </row>
    <row r="104" spans="7:7" x14ac:dyDescent="0.25">
      <c r="G104" s="101"/>
    </row>
    <row r="105" spans="7:7" x14ac:dyDescent="0.25">
      <c r="G105" s="101"/>
    </row>
    <row r="106" spans="7:7" x14ac:dyDescent="0.25">
      <c r="G106" s="101"/>
    </row>
    <row r="107" spans="7:7" x14ac:dyDescent="0.25">
      <c r="G107" s="101"/>
    </row>
    <row r="108" spans="7:7" x14ac:dyDescent="0.25">
      <c r="G108" s="101"/>
    </row>
    <row r="109" spans="7:7" x14ac:dyDescent="0.25">
      <c r="G109" s="101"/>
    </row>
    <row r="110" spans="7:7" x14ac:dyDescent="0.25">
      <c r="G110" s="101"/>
    </row>
    <row r="111" spans="7:7" x14ac:dyDescent="0.25">
      <c r="G111" s="101"/>
    </row>
    <row r="112" spans="7:7" x14ac:dyDescent="0.25">
      <c r="G112" s="101"/>
    </row>
    <row r="113" spans="7:7" x14ac:dyDescent="0.25">
      <c r="G113" s="101"/>
    </row>
    <row r="114" spans="7:7" x14ac:dyDescent="0.25">
      <c r="G114" s="101"/>
    </row>
    <row r="115" spans="7:7" x14ac:dyDescent="0.25">
      <c r="G115" s="101"/>
    </row>
    <row r="116" spans="7:7" x14ac:dyDescent="0.25">
      <c r="G116" s="101"/>
    </row>
    <row r="117" spans="7:7" x14ac:dyDescent="0.25">
      <c r="G117" s="101"/>
    </row>
    <row r="118" spans="7:7" x14ac:dyDescent="0.25">
      <c r="G118" s="101"/>
    </row>
    <row r="119" spans="7:7" x14ac:dyDescent="0.25">
      <c r="G119" s="101"/>
    </row>
    <row r="120" spans="7:7" x14ac:dyDescent="0.25">
      <c r="G120" s="101"/>
    </row>
    <row r="121" spans="7:7" x14ac:dyDescent="0.25">
      <c r="G121" s="101"/>
    </row>
    <row r="122" spans="7:7" x14ac:dyDescent="0.25">
      <c r="G122" s="101"/>
    </row>
    <row r="123" spans="7:7" x14ac:dyDescent="0.25">
      <c r="G123" s="101"/>
    </row>
    <row r="124" spans="7:7" x14ac:dyDescent="0.25">
      <c r="G124" s="101"/>
    </row>
    <row r="125" spans="7:7" x14ac:dyDescent="0.25">
      <c r="G125" s="101"/>
    </row>
    <row r="126" spans="7:7" x14ac:dyDescent="0.25">
      <c r="G126" s="101"/>
    </row>
    <row r="127" spans="7:7" x14ac:dyDescent="0.25">
      <c r="G127" s="101"/>
    </row>
    <row r="128" spans="7:7" x14ac:dyDescent="0.25">
      <c r="G128" s="101"/>
    </row>
    <row r="129" spans="7:7" x14ac:dyDescent="0.25">
      <c r="G129" s="101"/>
    </row>
    <row r="130" spans="7:7" x14ac:dyDescent="0.25">
      <c r="G130" s="101"/>
    </row>
    <row r="131" spans="7:7" x14ac:dyDescent="0.25">
      <c r="G131" s="101"/>
    </row>
    <row r="132" spans="7:7" x14ac:dyDescent="0.25">
      <c r="G132" s="101"/>
    </row>
    <row r="133" spans="7:7" x14ac:dyDescent="0.25">
      <c r="G133" s="101"/>
    </row>
    <row r="134" spans="7:7" x14ac:dyDescent="0.25">
      <c r="G134" s="101"/>
    </row>
    <row r="135" spans="7:7" x14ac:dyDescent="0.25">
      <c r="G135" s="101"/>
    </row>
    <row r="136" spans="7:7" x14ac:dyDescent="0.25">
      <c r="G136" s="101"/>
    </row>
    <row r="137" spans="7:7" x14ac:dyDescent="0.25">
      <c r="G137" s="101"/>
    </row>
    <row r="138" spans="7:7" x14ac:dyDescent="0.25">
      <c r="G138" s="101"/>
    </row>
    <row r="139" spans="7:7" x14ac:dyDescent="0.25">
      <c r="G139" s="101"/>
    </row>
    <row r="140" spans="7:7" x14ac:dyDescent="0.25">
      <c r="G140" s="101"/>
    </row>
    <row r="141" spans="7:7" x14ac:dyDescent="0.25">
      <c r="G141" s="101"/>
    </row>
    <row r="142" spans="7:7" x14ac:dyDescent="0.25">
      <c r="G142" s="101"/>
    </row>
    <row r="143" spans="7:7" x14ac:dyDescent="0.25">
      <c r="G143" s="101"/>
    </row>
    <row r="144" spans="7:7" x14ac:dyDescent="0.25">
      <c r="G144" s="101"/>
    </row>
    <row r="145" spans="7:7" x14ac:dyDescent="0.25">
      <c r="G145" s="101"/>
    </row>
    <row r="146" spans="7:7" x14ac:dyDescent="0.25">
      <c r="G146" s="101"/>
    </row>
    <row r="147" spans="7:7" x14ac:dyDescent="0.25">
      <c r="G147" s="101"/>
    </row>
    <row r="148" spans="7:7" x14ac:dyDescent="0.25">
      <c r="G148" s="101"/>
    </row>
    <row r="149" spans="7:7" x14ac:dyDescent="0.25">
      <c r="G149" s="101"/>
    </row>
    <row r="150" spans="7:7" x14ac:dyDescent="0.25">
      <c r="G150" s="101"/>
    </row>
    <row r="151" spans="7:7" x14ac:dyDescent="0.25">
      <c r="G151" s="101"/>
    </row>
    <row r="152" spans="7:7" x14ac:dyDescent="0.25">
      <c r="G152" s="101"/>
    </row>
    <row r="153" spans="7:7" x14ac:dyDescent="0.25">
      <c r="G153" s="101"/>
    </row>
    <row r="154" spans="7:7" x14ac:dyDescent="0.25">
      <c r="G154" s="101"/>
    </row>
    <row r="155" spans="7:7" x14ac:dyDescent="0.25">
      <c r="G155" s="101"/>
    </row>
    <row r="156" spans="7:7" x14ac:dyDescent="0.25">
      <c r="G156" s="101"/>
    </row>
    <row r="157" spans="7:7" x14ac:dyDescent="0.25">
      <c r="G157" s="101"/>
    </row>
    <row r="158" spans="7:7" x14ac:dyDescent="0.25">
      <c r="G158" s="101"/>
    </row>
    <row r="159" spans="7:7" x14ac:dyDescent="0.25">
      <c r="G159" s="101"/>
    </row>
    <row r="160" spans="7:7" x14ac:dyDescent="0.25">
      <c r="G160" s="101"/>
    </row>
    <row r="161" spans="7:7" x14ac:dyDescent="0.25">
      <c r="G161" s="101"/>
    </row>
    <row r="162" spans="7:7" x14ac:dyDescent="0.25">
      <c r="G162" s="101"/>
    </row>
    <row r="163" spans="7:7" x14ac:dyDescent="0.25">
      <c r="G163" s="101"/>
    </row>
    <row r="164" spans="7:7" x14ac:dyDescent="0.25">
      <c r="G164" s="101"/>
    </row>
    <row r="165" spans="7:7" x14ac:dyDescent="0.25">
      <c r="G165" s="101"/>
    </row>
    <row r="166" spans="7:7" x14ac:dyDescent="0.25">
      <c r="G166" s="101"/>
    </row>
    <row r="167" spans="7:7" x14ac:dyDescent="0.25">
      <c r="G167" s="101"/>
    </row>
    <row r="168" spans="7:7" x14ac:dyDescent="0.25">
      <c r="G168" s="101"/>
    </row>
    <row r="169" spans="7:7" x14ac:dyDescent="0.25">
      <c r="G169" s="101"/>
    </row>
    <row r="170" spans="7:7" x14ac:dyDescent="0.25">
      <c r="G170" s="101"/>
    </row>
    <row r="171" spans="7:7" x14ac:dyDescent="0.25">
      <c r="G171" s="101"/>
    </row>
    <row r="172" spans="7:7" x14ac:dyDescent="0.25">
      <c r="G172" s="101"/>
    </row>
    <row r="173" spans="7:7" x14ac:dyDescent="0.25">
      <c r="G173" s="101"/>
    </row>
    <row r="174" spans="7:7" x14ac:dyDescent="0.25">
      <c r="G174" s="101"/>
    </row>
    <row r="175" spans="7:7" x14ac:dyDescent="0.25">
      <c r="G175" s="101"/>
    </row>
    <row r="176" spans="7:7" x14ac:dyDescent="0.25">
      <c r="G176" s="101"/>
    </row>
    <row r="177" spans="7:7" x14ac:dyDescent="0.25">
      <c r="G177" s="101"/>
    </row>
    <row r="178" spans="7:7" x14ac:dyDescent="0.25">
      <c r="G178" s="101"/>
    </row>
    <row r="179" spans="7:7" x14ac:dyDescent="0.25">
      <c r="G179" s="101"/>
    </row>
    <row r="180" spans="7:7" x14ac:dyDescent="0.25">
      <c r="G180" s="101"/>
    </row>
    <row r="181" spans="7:7" x14ac:dyDescent="0.25">
      <c r="G181" s="101"/>
    </row>
    <row r="182" spans="7:7" x14ac:dyDescent="0.25">
      <c r="G182" s="101"/>
    </row>
    <row r="183" spans="7:7" x14ac:dyDescent="0.25">
      <c r="G183" s="101"/>
    </row>
    <row r="184" spans="7:7" x14ac:dyDescent="0.25">
      <c r="G184" s="101"/>
    </row>
    <row r="185" spans="7:7" x14ac:dyDescent="0.25">
      <c r="G185" s="101"/>
    </row>
    <row r="186" spans="7:7" x14ac:dyDescent="0.25">
      <c r="G186" s="101"/>
    </row>
    <row r="187" spans="7:7" x14ac:dyDescent="0.25">
      <c r="G187" s="101"/>
    </row>
    <row r="188" spans="7:7" x14ac:dyDescent="0.25">
      <c r="G188" s="101"/>
    </row>
    <row r="189" spans="7:7" x14ac:dyDescent="0.25">
      <c r="G189" s="101"/>
    </row>
    <row r="190" spans="7:7" x14ac:dyDescent="0.25">
      <c r="G190" s="101"/>
    </row>
    <row r="191" spans="7:7" x14ac:dyDescent="0.25">
      <c r="G191" s="101"/>
    </row>
    <row r="192" spans="7:7" x14ac:dyDescent="0.25">
      <c r="G192" s="101"/>
    </row>
    <row r="193" spans="7:7" x14ac:dyDescent="0.25">
      <c r="G193" s="101"/>
    </row>
    <row r="194" spans="7:7" x14ac:dyDescent="0.25">
      <c r="G194" s="101"/>
    </row>
    <row r="195" spans="7:7" x14ac:dyDescent="0.25">
      <c r="G195" s="101"/>
    </row>
    <row r="196" spans="7:7" x14ac:dyDescent="0.25">
      <c r="G196" s="101"/>
    </row>
    <row r="197" spans="7:7" x14ac:dyDescent="0.25">
      <c r="G197" s="101"/>
    </row>
    <row r="198" spans="7:7" x14ac:dyDescent="0.25">
      <c r="G198" s="101"/>
    </row>
    <row r="199" spans="7:7" x14ac:dyDescent="0.25">
      <c r="G199" s="101"/>
    </row>
    <row r="200" spans="7:7" x14ac:dyDescent="0.25">
      <c r="G200" s="101"/>
    </row>
    <row r="201" spans="7:7" x14ac:dyDescent="0.25">
      <c r="G201" s="101"/>
    </row>
    <row r="202" spans="7:7" x14ac:dyDescent="0.25">
      <c r="G202" s="101"/>
    </row>
    <row r="203" spans="7:7" x14ac:dyDescent="0.25">
      <c r="G203" s="101"/>
    </row>
    <row r="204" spans="7:7" x14ac:dyDescent="0.25">
      <c r="G204" s="101"/>
    </row>
    <row r="205" spans="7:7" x14ac:dyDescent="0.25">
      <c r="G205" s="101"/>
    </row>
    <row r="206" spans="7:7" x14ac:dyDescent="0.25">
      <c r="G206" s="101"/>
    </row>
    <row r="207" spans="7:7" x14ac:dyDescent="0.25">
      <c r="G207" s="101"/>
    </row>
    <row r="208" spans="7:7" x14ac:dyDescent="0.25">
      <c r="G208" s="101"/>
    </row>
    <row r="209" spans="7:7" x14ac:dyDescent="0.25">
      <c r="G209" s="101"/>
    </row>
    <row r="210" spans="7:7" x14ac:dyDescent="0.25">
      <c r="G210" s="101"/>
    </row>
    <row r="211" spans="7:7" x14ac:dyDescent="0.25">
      <c r="G211" s="101"/>
    </row>
    <row r="212" spans="7:7" x14ac:dyDescent="0.25">
      <c r="G212" s="101"/>
    </row>
    <row r="213" spans="7:7" x14ac:dyDescent="0.25">
      <c r="G213" s="101"/>
    </row>
    <row r="214" spans="7:7" x14ac:dyDescent="0.25">
      <c r="G214" s="101"/>
    </row>
    <row r="215" spans="7:7" x14ac:dyDescent="0.25">
      <c r="G215" s="101"/>
    </row>
    <row r="216" spans="7:7" x14ac:dyDescent="0.25">
      <c r="G216" s="101"/>
    </row>
    <row r="217" spans="7:7" x14ac:dyDescent="0.25">
      <c r="G217" s="101"/>
    </row>
    <row r="218" spans="7:7" x14ac:dyDescent="0.25">
      <c r="G218" s="101"/>
    </row>
    <row r="219" spans="7:7" x14ac:dyDescent="0.25">
      <c r="G219" s="101"/>
    </row>
    <row r="220" spans="7:7" x14ac:dyDescent="0.25">
      <c r="G220" s="101"/>
    </row>
    <row r="221" spans="7:7" x14ac:dyDescent="0.25">
      <c r="G221" s="101"/>
    </row>
    <row r="222" spans="7:7" x14ac:dyDescent="0.25">
      <c r="G222" s="101"/>
    </row>
    <row r="223" spans="7:7" x14ac:dyDescent="0.25">
      <c r="G223" s="101"/>
    </row>
    <row r="224" spans="7:7" x14ac:dyDescent="0.25">
      <c r="G224" s="101"/>
    </row>
    <row r="225" spans="7:7" x14ac:dyDescent="0.25">
      <c r="G225" s="101"/>
    </row>
    <row r="226" spans="7:7" x14ac:dyDescent="0.25">
      <c r="G226" s="101"/>
    </row>
    <row r="227" spans="7:7" x14ac:dyDescent="0.25">
      <c r="G227" s="101"/>
    </row>
    <row r="228" spans="7:7" x14ac:dyDescent="0.25">
      <c r="G228" s="101"/>
    </row>
    <row r="229" spans="7:7" x14ac:dyDescent="0.25">
      <c r="G229" s="101"/>
    </row>
    <row r="230" spans="7:7" x14ac:dyDescent="0.25">
      <c r="G230" s="101"/>
    </row>
    <row r="231" spans="7:7" x14ac:dyDescent="0.25">
      <c r="G231" s="101"/>
    </row>
    <row r="232" spans="7:7" x14ac:dyDescent="0.25">
      <c r="G232" s="101"/>
    </row>
    <row r="233" spans="7:7" x14ac:dyDescent="0.25">
      <c r="G233" s="101"/>
    </row>
    <row r="234" spans="7:7" x14ac:dyDescent="0.25">
      <c r="G234" s="101"/>
    </row>
    <row r="235" spans="7:7" x14ac:dyDescent="0.25">
      <c r="G235" s="101"/>
    </row>
    <row r="236" spans="7:7" x14ac:dyDescent="0.25">
      <c r="G236" s="101"/>
    </row>
    <row r="237" spans="7:7" x14ac:dyDescent="0.25">
      <c r="G237" s="101"/>
    </row>
    <row r="238" spans="7:7" x14ac:dyDescent="0.25">
      <c r="G238" s="101"/>
    </row>
    <row r="239" spans="7:7" x14ac:dyDescent="0.25">
      <c r="G239" s="101"/>
    </row>
    <row r="240" spans="7:7" x14ac:dyDescent="0.25">
      <c r="G240" s="101"/>
    </row>
    <row r="241" spans="7:7" x14ac:dyDescent="0.25">
      <c r="G241" s="101"/>
    </row>
    <row r="242" spans="7:7" x14ac:dyDescent="0.25">
      <c r="G242" s="101"/>
    </row>
    <row r="243" spans="7:7" x14ac:dyDescent="0.25">
      <c r="G243" s="101"/>
    </row>
    <row r="244" spans="7:7" x14ac:dyDescent="0.25">
      <c r="G244" s="101"/>
    </row>
    <row r="245" spans="7:7" x14ac:dyDescent="0.25">
      <c r="G245" s="101"/>
    </row>
    <row r="246" spans="7:7" x14ac:dyDescent="0.25">
      <c r="G246" s="101"/>
    </row>
    <row r="247" spans="7:7" x14ac:dyDescent="0.25">
      <c r="G247" s="101"/>
    </row>
    <row r="248" spans="7:7" x14ac:dyDescent="0.25">
      <c r="G248" s="101"/>
    </row>
    <row r="249" spans="7:7" x14ac:dyDescent="0.25">
      <c r="G249" s="101"/>
    </row>
    <row r="250" spans="7:7" x14ac:dyDescent="0.25">
      <c r="G250" s="101"/>
    </row>
    <row r="251" spans="7:7" x14ac:dyDescent="0.25">
      <c r="G251" s="101"/>
    </row>
    <row r="252" spans="7:7" x14ac:dyDescent="0.25">
      <c r="G252" s="101"/>
    </row>
    <row r="253" spans="7:7" x14ac:dyDescent="0.25">
      <c r="G253" s="101"/>
    </row>
    <row r="254" spans="7:7" x14ac:dyDescent="0.25">
      <c r="G254" s="101"/>
    </row>
    <row r="255" spans="7:7" x14ac:dyDescent="0.25">
      <c r="G255" s="101"/>
    </row>
    <row r="256" spans="7:7" x14ac:dyDescent="0.25">
      <c r="G256" s="101"/>
    </row>
    <row r="257" spans="7:7" x14ac:dyDescent="0.25">
      <c r="G257" s="101"/>
    </row>
    <row r="258" spans="7:7" x14ac:dyDescent="0.25">
      <c r="G258" s="101"/>
    </row>
    <row r="259" spans="7:7" x14ac:dyDescent="0.25">
      <c r="G259" s="101"/>
    </row>
    <row r="260" spans="7:7" x14ac:dyDescent="0.25">
      <c r="G260" s="101"/>
    </row>
    <row r="261" spans="7:7" x14ac:dyDescent="0.25">
      <c r="G261" s="101"/>
    </row>
    <row r="262" spans="7:7" x14ac:dyDescent="0.25">
      <c r="G262" s="101"/>
    </row>
    <row r="263" spans="7:7" x14ac:dyDescent="0.25">
      <c r="G263" s="101"/>
    </row>
    <row r="264" spans="7:7" x14ac:dyDescent="0.25">
      <c r="G264" s="101"/>
    </row>
    <row r="265" spans="7:7" x14ac:dyDescent="0.25">
      <c r="G265" s="101"/>
    </row>
    <row r="266" spans="7:7" x14ac:dyDescent="0.25">
      <c r="G266" s="101"/>
    </row>
    <row r="267" spans="7:7" x14ac:dyDescent="0.25">
      <c r="G267" s="101"/>
    </row>
    <row r="268" spans="7:7" x14ac:dyDescent="0.25">
      <c r="G268" s="101"/>
    </row>
    <row r="269" spans="7:7" x14ac:dyDescent="0.25">
      <c r="G269" s="101"/>
    </row>
    <row r="270" spans="7:7" x14ac:dyDescent="0.25">
      <c r="G270" s="101"/>
    </row>
    <row r="271" spans="7:7" x14ac:dyDescent="0.25">
      <c r="G271" s="101"/>
    </row>
    <row r="272" spans="7:7" x14ac:dyDescent="0.25">
      <c r="G272" s="101"/>
    </row>
    <row r="273" spans="7:7" x14ac:dyDescent="0.25">
      <c r="G273" s="101"/>
    </row>
    <row r="274" spans="7:7" x14ac:dyDescent="0.25">
      <c r="G274" s="101"/>
    </row>
    <row r="275" spans="7:7" x14ac:dyDescent="0.25">
      <c r="G275" s="101"/>
    </row>
    <row r="276" spans="7:7" x14ac:dyDescent="0.25">
      <c r="G276" s="101"/>
    </row>
    <row r="277" spans="7:7" x14ac:dyDescent="0.25">
      <c r="G277" s="101"/>
    </row>
    <row r="278" spans="7:7" x14ac:dyDescent="0.25">
      <c r="G278" s="101"/>
    </row>
    <row r="279" spans="7:7" x14ac:dyDescent="0.25">
      <c r="G279" s="101"/>
    </row>
    <row r="280" spans="7:7" x14ac:dyDescent="0.25">
      <c r="G280" s="101"/>
    </row>
    <row r="281" spans="7:7" x14ac:dyDescent="0.25">
      <c r="G281" s="101"/>
    </row>
    <row r="282" spans="7:7" x14ac:dyDescent="0.25">
      <c r="G282" s="101"/>
    </row>
    <row r="283" spans="7:7" x14ac:dyDescent="0.25">
      <c r="G283" s="101"/>
    </row>
    <row r="284" spans="7:7" x14ac:dyDescent="0.25">
      <c r="G284" s="101"/>
    </row>
    <row r="285" spans="7:7" x14ac:dyDescent="0.25">
      <c r="G285" s="101"/>
    </row>
    <row r="286" spans="7:7" x14ac:dyDescent="0.25">
      <c r="G286" s="101"/>
    </row>
    <row r="287" spans="7:7" x14ac:dyDescent="0.25">
      <c r="G287" s="101"/>
    </row>
  </sheetData>
  <mergeCells count="8">
    <mergeCell ref="A33:B33"/>
    <mergeCell ref="A41:B41"/>
    <mergeCell ref="A3:B3"/>
    <mergeCell ref="A4:B4"/>
    <mergeCell ref="A5:B5"/>
    <mergeCell ref="A9:B9"/>
    <mergeCell ref="A22:B22"/>
    <mergeCell ref="A31:B31"/>
  </mergeCells>
  <printOptions gridLines="1"/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8"/>
  <sheetViews>
    <sheetView zoomScale="85" zoomScaleNormal="85" workbookViewId="0">
      <pane ySplit="1" topLeftCell="A38" activePane="bottomLeft" state="frozen"/>
      <selection pane="bottomLeft" activeCell="B56" sqref="B56"/>
    </sheetView>
  </sheetViews>
  <sheetFormatPr defaultColWidth="9.33203125" defaultRowHeight="14.4" x14ac:dyDescent="0.3"/>
  <cols>
    <col min="1" max="1" width="9.33203125" style="1"/>
    <col min="2" max="2" width="8.5546875" style="13" bestFit="1" customWidth="1"/>
    <col min="3" max="3" width="22.44140625" style="12" customWidth="1"/>
    <col min="4" max="4" width="7.5546875" style="24" customWidth="1"/>
    <col min="5" max="5" width="35.44140625" style="12" customWidth="1"/>
    <col min="6" max="6" width="11.5546875" style="1" bestFit="1" customWidth="1"/>
    <col min="7" max="7" width="10.6640625" style="1" bestFit="1" customWidth="1"/>
    <col min="8" max="8" width="11.6640625" style="12" bestFit="1" customWidth="1"/>
    <col min="9" max="9" width="12.33203125" style="1" customWidth="1"/>
    <col min="10" max="10" width="12.5546875" style="1" customWidth="1"/>
    <col min="11" max="11" width="10.6640625" style="1" customWidth="1"/>
    <col min="12" max="12" width="10.5546875" style="1" bestFit="1" customWidth="1"/>
    <col min="13" max="13" width="12.5546875" style="1" customWidth="1"/>
    <col min="14" max="15" width="10.44140625" style="1" bestFit="1" customWidth="1"/>
    <col min="16" max="16" width="11.109375" style="1" customWidth="1"/>
    <col min="17" max="17" width="10.33203125" style="1" bestFit="1" customWidth="1"/>
    <col min="18" max="18" width="11.6640625" style="1" bestFit="1" customWidth="1"/>
    <col min="19" max="19" width="9.33203125" style="1" customWidth="1"/>
    <col min="20" max="20" width="8.88671875" style="1" bestFit="1" customWidth="1"/>
    <col min="21" max="21" width="12.33203125" style="1" customWidth="1"/>
    <col min="22" max="22" width="7.6640625" style="1" bestFit="1" customWidth="1"/>
    <col min="23" max="24" width="9.33203125" style="1"/>
    <col min="25" max="25" width="10" style="1" customWidth="1"/>
    <col min="26" max="27" width="9.33203125" style="1"/>
    <col min="28" max="28" width="10.5546875" style="1" bestFit="1" customWidth="1"/>
    <col min="29" max="16384" width="9.33203125" style="1"/>
  </cols>
  <sheetData>
    <row r="1" spans="1:28" ht="57.6" x14ac:dyDescent="0.3">
      <c r="A1" s="36" t="s">
        <v>9</v>
      </c>
      <c r="B1" s="36" t="s">
        <v>0</v>
      </c>
      <c r="C1" s="35" t="s">
        <v>59</v>
      </c>
      <c r="D1" s="34" t="s">
        <v>2</v>
      </c>
      <c r="E1" s="33" t="s">
        <v>1</v>
      </c>
      <c r="F1" s="22" t="s">
        <v>3</v>
      </c>
      <c r="G1" s="22" t="s">
        <v>40</v>
      </c>
      <c r="H1" s="22" t="s">
        <v>55</v>
      </c>
      <c r="I1" s="22" t="s">
        <v>66</v>
      </c>
      <c r="J1" s="22" t="s">
        <v>65</v>
      </c>
      <c r="K1" s="22" t="s">
        <v>25</v>
      </c>
      <c r="L1" s="22" t="s">
        <v>26</v>
      </c>
      <c r="M1" s="22" t="s">
        <v>63</v>
      </c>
      <c r="N1" s="22" t="s">
        <v>67</v>
      </c>
      <c r="O1" s="22" t="s">
        <v>68</v>
      </c>
      <c r="P1" s="22" t="s">
        <v>79</v>
      </c>
      <c r="Q1" s="22" t="s">
        <v>29</v>
      </c>
      <c r="R1" s="22" t="s">
        <v>69</v>
      </c>
      <c r="S1" s="22" t="s">
        <v>60</v>
      </c>
      <c r="T1" s="22" t="s">
        <v>32</v>
      </c>
      <c r="U1" s="22" t="s">
        <v>70</v>
      </c>
      <c r="V1" s="22" t="s">
        <v>34</v>
      </c>
      <c r="W1" s="22" t="s">
        <v>71</v>
      </c>
      <c r="X1" s="22" t="s">
        <v>36</v>
      </c>
      <c r="Y1" s="22" t="s">
        <v>37</v>
      </c>
      <c r="Z1" s="22" t="s">
        <v>38</v>
      </c>
      <c r="AA1" s="22" t="s">
        <v>39</v>
      </c>
      <c r="AB1" s="22" t="s">
        <v>40</v>
      </c>
    </row>
    <row r="2" spans="1:28" x14ac:dyDescent="0.3">
      <c r="B2" s="13">
        <v>45020</v>
      </c>
      <c r="C2" s="12" t="s">
        <v>58</v>
      </c>
      <c r="D2" s="6" t="s">
        <v>91</v>
      </c>
      <c r="E2" s="10" t="s">
        <v>92</v>
      </c>
      <c r="F2" s="31">
        <v>82</v>
      </c>
      <c r="G2" s="31"/>
      <c r="H2" s="31">
        <v>82</v>
      </c>
      <c r="K2" s="1" t="s">
        <v>10</v>
      </c>
      <c r="O2" s="1">
        <v>82</v>
      </c>
    </row>
    <row r="3" spans="1:28" x14ac:dyDescent="0.3">
      <c r="B3" s="13">
        <v>45020</v>
      </c>
      <c r="C3" s="12" t="s">
        <v>86</v>
      </c>
      <c r="D3" s="6" t="s">
        <v>93</v>
      </c>
      <c r="E3" s="10" t="s">
        <v>94</v>
      </c>
      <c r="F3" s="31">
        <v>61</v>
      </c>
      <c r="G3" s="31"/>
      <c r="H3" s="31">
        <v>61</v>
      </c>
      <c r="U3" s="1">
        <v>61</v>
      </c>
    </row>
    <row r="4" spans="1:28" x14ac:dyDescent="0.3">
      <c r="A4" s="1">
        <v>176.54</v>
      </c>
      <c r="B4" s="13">
        <v>45027</v>
      </c>
      <c r="C4" s="12" t="s">
        <v>95</v>
      </c>
      <c r="D4" s="6" t="s">
        <v>96</v>
      </c>
      <c r="E4" s="10" t="s">
        <v>97</v>
      </c>
      <c r="F4" s="31">
        <v>33.54</v>
      </c>
      <c r="G4" s="31">
        <v>5.59</v>
      </c>
      <c r="H4" s="31">
        <v>27.95</v>
      </c>
      <c r="I4" s="1">
        <v>27.95</v>
      </c>
      <c r="AB4" s="1">
        <v>5.59</v>
      </c>
    </row>
    <row r="5" spans="1:28" x14ac:dyDescent="0.3">
      <c r="B5" s="13">
        <v>45048</v>
      </c>
      <c r="C5" s="12" t="s">
        <v>102</v>
      </c>
      <c r="D5" s="6" t="s">
        <v>107</v>
      </c>
      <c r="E5" s="10" t="s">
        <v>115</v>
      </c>
      <c r="F5" s="31">
        <v>224.11</v>
      </c>
      <c r="G5" s="31"/>
      <c r="H5" s="31">
        <v>224.11</v>
      </c>
      <c r="O5" s="1">
        <v>224.11</v>
      </c>
    </row>
    <row r="6" spans="1:28" x14ac:dyDescent="0.3">
      <c r="B6" s="13">
        <v>45051</v>
      </c>
      <c r="C6" s="12" t="s">
        <v>58</v>
      </c>
      <c r="D6" s="6" t="s">
        <v>108</v>
      </c>
      <c r="E6" s="10" t="s">
        <v>116</v>
      </c>
      <c r="F6" s="31">
        <v>56</v>
      </c>
      <c r="G6" s="31"/>
      <c r="H6" s="31">
        <v>56</v>
      </c>
      <c r="O6" s="1">
        <v>56</v>
      </c>
    </row>
    <row r="7" spans="1:28" x14ac:dyDescent="0.3">
      <c r="B7" s="13">
        <v>45055</v>
      </c>
      <c r="C7" s="12" t="s">
        <v>103</v>
      </c>
      <c r="D7" s="6" t="s">
        <v>109</v>
      </c>
      <c r="E7" s="10" t="s">
        <v>117</v>
      </c>
      <c r="F7" s="31">
        <v>250</v>
      </c>
      <c r="G7" s="31"/>
      <c r="H7" s="31">
        <v>250</v>
      </c>
      <c r="T7" s="1">
        <v>250</v>
      </c>
    </row>
    <row r="8" spans="1:28" x14ac:dyDescent="0.3">
      <c r="B8" s="13">
        <v>45055</v>
      </c>
      <c r="C8" s="12" t="s">
        <v>104</v>
      </c>
      <c r="D8" s="6" t="s">
        <v>110</v>
      </c>
      <c r="E8" s="10" t="s">
        <v>118</v>
      </c>
      <c r="F8" s="31">
        <v>796.08</v>
      </c>
      <c r="G8" s="31"/>
      <c r="H8" s="31">
        <v>796.08</v>
      </c>
      <c r="S8" s="1">
        <v>796.08</v>
      </c>
    </row>
    <row r="9" spans="1:28" x14ac:dyDescent="0.3">
      <c r="B9" s="13">
        <v>45068</v>
      </c>
      <c r="C9" s="12" t="s">
        <v>105</v>
      </c>
      <c r="D9" s="6" t="s">
        <v>111</v>
      </c>
      <c r="E9" s="10" t="s">
        <v>119</v>
      </c>
      <c r="F9" s="31">
        <v>748.3</v>
      </c>
      <c r="G9" s="31">
        <v>35.630000000000003</v>
      </c>
      <c r="H9" s="31">
        <v>712.67</v>
      </c>
      <c r="N9" s="1">
        <v>712.67</v>
      </c>
      <c r="AB9" s="1">
        <v>35.630000000000003</v>
      </c>
    </row>
    <row r="10" spans="1:28" x14ac:dyDescent="0.3">
      <c r="B10" s="13">
        <v>45070</v>
      </c>
      <c r="C10" s="12" t="s">
        <v>106</v>
      </c>
      <c r="D10" s="6" t="s">
        <v>112</v>
      </c>
      <c r="E10" s="10" t="s">
        <v>120</v>
      </c>
      <c r="F10" s="31">
        <v>3040.22</v>
      </c>
      <c r="G10" s="31">
        <v>3040.22</v>
      </c>
      <c r="H10" s="31">
        <v>0</v>
      </c>
      <c r="AB10" s="1">
        <v>3040.22</v>
      </c>
    </row>
    <row r="11" spans="1:28" x14ac:dyDescent="0.3">
      <c r="B11" s="13">
        <v>45077</v>
      </c>
      <c r="C11" s="12" t="s">
        <v>102</v>
      </c>
      <c r="D11" s="6" t="s">
        <v>113</v>
      </c>
      <c r="E11" s="10" t="s">
        <v>121</v>
      </c>
      <c r="F11" s="31">
        <v>444.03</v>
      </c>
      <c r="G11" s="31"/>
      <c r="H11" s="31">
        <v>444.03</v>
      </c>
      <c r="O11" s="1">
        <v>444.03</v>
      </c>
    </row>
    <row r="12" spans="1:28" x14ac:dyDescent="0.3">
      <c r="A12" s="1">
        <v>6082.74</v>
      </c>
      <c r="B12" s="13">
        <v>45077</v>
      </c>
      <c r="C12" s="12" t="s">
        <v>95</v>
      </c>
      <c r="D12" s="6" t="s">
        <v>114</v>
      </c>
      <c r="E12" s="10" t="s">
        <v>122</v>
      </c>
      <c r="F12" s="31">
        <v>524</v>
      </c>
      <c r="G12" s="31">
        <v>87.33</v>
      </c>
      <c r="H12" s="31">
        <v>436.67</v>
      </c>
      <c r="I12" s="1">
        <v>436.67</v>
      </c>
      <c r="AB12" s="1">
        <v>87.33</v>
      </c>
    </row>
    <row r="13" spans="1:28" x14ac:dyDescent="0.3">
      <c r="B13" s="13">
        <v>45078</v>
      </c>
      <c r="C13" s="12" t="s">
        <v>129</v>
      </c>
      <c r="D13" s="6" t="s">
        <v>132</v>
      </c>
      <c r="E13" s="10" t="s">
        <v>138</v>
      </c>
      <c r="F13" s="31">
        <v>41.67</v>
      </c>
      <c r="G13" s="31"/>
      <c r="H13" s="31">
        <v>41.67</v>
      </c>
      <c r="N13" s="1">
        <v>41.67</v>
      </c>
    </row>
    <row r="14" spans="1:28" x14ac:dyDescent="0.3">
      <c r="B14" s="13">
        <v>45082</v>
      </c>
      <c r="C14" s="12" t="s">
        <v>58</v>
      </c>
      <c r="D14" s="6" t="s">
        <v>133</v>
      </c>
      <c r="E14" s="10" t="s">
        <v>139</v>
      </c>
      <c r="F14" s="31">
        <v>110.8</v>
      </c>
      <c r="G14" s="31"/>
      <c r="H14" s="31">
        <v>110.8</v>
      </c>
      <c r="O14" s="1">
        <v>110.8</v>
      </c>
    </row>
    <row r="15" spans="1:28" x14ac:dyDescent="0.3">
      <c r="B15" s="13">
        <v>45083</v>
      </c>
      <c r="C15" s="12" t="s">
        <v>130</v>
      </c>
      <c r="D15" s="6" t="s">
        <v>134</v>
      </c>
      <c r="E15" s="10" t="s">
        <v>140</v>
      </c>
      <c r="F15" s="31">
        <v>151.02000000000001</v>
      </c>
      <c r="G15" s="31">
        <v>25.17</v>
      </c>
      <c r="H15" s="31">
        <f>SUM(F15-G15)</f>
        <v>125.85000000000001</v>
      </c>
      <c r="M15" s="1">
        <v>125.85</v>
      </c>
      <c r="AB15" s="1">
        <v>25.17</v>
      </c>
    </row>
    <row r="16" spans="1:28" x14ac:dyDescent="0.3">
      <c r="B16" s="13">
        <v>45084</v>
      </c>
      <c r="C16" s="12" t="s">
        <v>131</v>
      </c>
      <c r="D16" s="6" t="s">
        <v>135</v>
      </c>
      <c r="E16" s="10" t="s">
        <v>141</v>
      </c>
      <c r="F16" s="31">
        <v>38.4</v>
      </c>
      <c r="G16" s="31">
        <v>6.4</v>
      </c>
      <c r="H16" s="31">
        <f>SUM(F16-G16)</f>
        <v>32</v>
      </c>
      <c r="I16" s="1">
        <v>32</v>
      </c>
      <c r="AB16" s="1">
        <v>6.4</v>
      </c>
    </row>
    <row r="17" spans="1:28" x14ac:dyDescent="0.3">
      <c r="B17" s="13">
        <v>45085</v>
      </c>
      <c r="C17" s="12" t="s">
        <v>95</v>
      </c>
      <c r="D17" s="6" t="s">
        <v>136</v>
      </c>
      <c r="E17" s="10" t="s">
        <v>158</v>
      </c>
      <c r="F17" s="31">
        <v>37.78</v>
      </c>
      <c r="G17" s="31">
        <v>6.3</v>
      </c>
      <c r="H17" s="31">
        <f>SUM(F17-G17)</f>
        <v>31.48</v>
      </c>
      <c r="I17" s="1">
        <v>31.48</v>
      </c>
      <c r="AB17" s="1">
        <v>6.3</v>
      </c>
    </row>
    <row r="18" spans="1:28" x14ac:dyDescent="0.3">
      <c r="A18" s="1">
        <v>603.58000000000004</v>
      </c>
      <c r="B18" s="13">
        <v>45106</v>
      </c>
      <c r="C18" s="12" t="s">
        <v>102</v>
      </c>
      <c r="D18" s="6" t="s">
        <v>137</v>
      </c>
      <c r="E18" s="10" t="s">
        <v>142</v>
      </c>
      <c r="F18" s="31">
        <v>223.91</v>
      </c>
      <c r="G18" s="31"/>
      <c r="H18" s="31">
        <v>223.91</v>
      </c>
      <c r="O18" s="1">
        <v>223.91</v>
      </c>
    </row>
    <row r="19" spans="1:28" x14ac:dyDescent="0.3">
      <c r="B19" s="13">
        <v>45111</v>
      </c>
      <c r="C19" s="12" t="s">
        <v>58</v>
      </c>
      <c r="D19" s="6" t="s">
        <v>151</v>
      </c>
      <c r="E19" s="10" t="s">
        <v>155</v>
      </c>
      <c r="F19" s="31">
        <v>56.2</v>
      </c>
      <c r="G19" s="31"/>
      <c r="H19" s="31">
        <v>56.2</v>
      </c>
      <c r="O19" s="1">
        <v>56.2</v>
      </c>
    </row>
    <row r="20" spans="1:28" x14ac:dyDescent="0.3">
      <c r="B20" s="13">
        <v>45117</v>
      </c>
      <c r="C20" s="12" t="s">
        <v>105</v>
      </c>
      <c r="D20" s="6" t="s">
        <v>154</v>
      </c>
      <c r="E20" s="10" t="s">
        <v>119</v>
      </c>
      <c r="F20" s="31">
        <v>292.2</v>
      </c>
      <c r="G20" s="31">
        <v>13.91</v>
      </c>
      <c r="H20" s="31">
        <f>SUM(F20-G20)</f>
        <v>278.28999999999996</v>
      </c>
      <c r="N20" s="1">
        <v>278.29000000000002</v>
      </c>
      <c r="AB20" s="1">
        <v>13.91</v>
      </c>
    </row>
    <row r="21" spans="1:28" x14ac:dyDescent="0.3">
      <c r="B21" s="13">
        <v>45132</v>
      </c>
      <c r="C21" s="12" t="s">
        <v>106</v>
      </c>
      <c r="D21" s="6" t="s">
        <v>153</v>
      </c>
      <c r="E21" s="10" t="s">
        <v>120</v>
      </c>
      <c r="F21" s="31">
        <v>3040.22</v>
      </c>
      <c r="G21" s="31">
        <v>3040.22</v>
      </c>
      <c r="H21" s="31">
        <v>0</v>
      </c>
      <c r="AB21" s="1">
        <v>3040.22</v>
      </c>
    </row>
    <row r="22" spans="1:28" x14ac:dyDescent="0.3">
      <c r="A22" s="1">
        <v>3612.73</v>
      </c>
      <c r="B22" s="13">
        <v>45138</v>
      </c>
      <c r="C22" s="12" t="s">
        <v>102</v>
      </c>
      <c r="D22" s="6" t="s">
        <v>152</v>
      </c>
      <c r="E22" s="10" t="s">
        <v>156</v>
      </c>
      <c r="F22" s="31">
        <v>224.11</v>
      </c>
      <c r="G22" s="31"/>
      <c r="H22" s="31">
        <v>224.11</v>
      </c>
      <c r="O22" s="1">
        <v>224.11</v>
      </c>
    </row>
    <row r="23" spans="1:28" x14ac:dyDescent="0.3">
      <c r="B23" s="13">
        <v>45141</v>
      </c>
      <c r="C23" s="12" t="s">
        <v>58</v>
      </c>
      <c r="D23" s="6" t="s">
        <v>165</v>
      </c>
      <c r="E23" s="10" t="s">
        <v>171</v>
      </c>
      <c r="F23" s="31">
        <v>56</v>
      </c>
      <c r="G23" s="31"/>
      <c r="H23" s="31">
        <v>56</v>
      </c>
      <c r="O23" s="1">
        <v>56</v>
      </c>
    </row>
    <row r="24" spans="1:28" x14ac:dyDescent="0.3">
      <c r="B24" s="13">
        <v>45148</v>
      </c>
      <c r="C24" s="12" t="s">
        <v>95</v>
      </c>
      <c r="D24" s="6" t="s">
        <v>166</v>
      </c>
      <c r="E24" s="10" t="s">
        <v>172</v>
      </c>
      <c r="F24" s="31">
        <v>23.57</v>
      </c>
      <c r="G24" s="31">
        <v>3.93</v>
      </c>
      <c r="H24" s="31">
        <f>SUM(F24-G24)</f>
        <v>19.64</v>
      </c>
      <c r="R24" s="1">
        <v>19.64</v>
      </c>
      <c r="AB24" s="1">
        <v>3.93</v>
      </c>
    </row>
    <row r="25" spans="1:28" x14ac:dyDescent="0.3">
      <c r="B25" s="13">
        <v>45148</v>
      </c>
      <c r="C25" s="12" t="s">
        <v>95</v>
      </c>
      <c r="D25" s="6" t="s">
        <v>167</v>
      </c>
      <c r="E25" s="10" t="s">
        <v>161</v>
      </c>
      <c r="F25" s="31">
        <v>34.72</v>
      </c>
      <c r="G25" s="31">
        <v>5.79</v>
      </c>
      <c r="H25" s="31">
        <f>SUM(F25-G25)</f>
        <v>28.93</v>
      </c>
      <c r="I25" s="1">
        <v>28.93</v>
      </c>
      <c r="AB25" s="1">
        <v>5.79</v>
      </c>
    </row>
    <row r="26" spans="1:28" x14ac:dyDescent="0.3">
      <c r="B26" s="13">
        <v>45162</v>
      </c>
      <c r="C26" s="12" t="s">
        <v>106</v>
      </c>
      <c r="D26" s="6" t="s">
        <v>168</v>
      </c>
      <c r="E26" s="10" t="s">
        <v>120</v>
      </c>
      <c r="F26" s="31">
        <v>3040.22</v>
      </c>
      <c r="G26" s="31">
        <v>3040.22</v>
      </c>
      <c r="H26" s="31">
        <v>0</v>
      </c>
      <c r="AB26" s="1">
        <v>3040.22</v>
      </c>
    </row>
    <row r="27" spans="1:28" x14ac:dyDescent="0.3">
      <c r="B27" s="13">
        <v>45163</v>
      </c>
      <c r="C27" s="12" t="s">
        <v>164</v>
      </c>
      <c r="D27" s="6" t="s">
        <v>169</v>
      </c>
      <c r="E27" s="10" t="s">
        <v>173</v>
      </c>
      <c r="F27" s="31">
        <v>35</v>
      </c>
      <c r="G27" s="31"/>
      <c r="H27" s="31">
        <v>35</v>
      </c>
      <c r="W27" s="1">
        <v>35</v>
      </c>
    </row>
    <row r="28" spans="1:28" x14ac:dyDescent="0.3">
      <c r="A28" s="1">
        <v>3232.4</v>
      </c>
      <c r="B28" s="13">
        <v>45169</v>
      </c>
      <c r="C28" s="12" t="s">
        <v>129</v>
      </c>
      <c r="D28" s="6" t="s">
        <v>170</v>
      </c>
      <c r="E28" s="10" t="s">
        <v>138</v>
      </c>
      <c r="F28" s="31">
        <v>42.89</v>
      </c>
      <c r="G28" s="31"/>
      <c r="H28" s="31">
        <v>42.89</v>
      </c>
      <c r="N28" s="1">
        <v>42.89</v>
      </c>
    </row>
    <row r="29" spans="1:28" x14ac:dyDescent="0.3">
      <c r="B29" s="13">
        <v>45174</v>
      </c>
      <c r="C29" s="12" t="s">
        <v>102</v>
      </c>
      <c r="D29" s="6" t="s">
        <v>179</v>
      </c>
      <c r="E29" s="10" t="s">
        <v>185</v>
      </c>
      <c r="F29" s="31">
        <v>224.11</v>
      </c>
      <c r="G29" s="31"/>
      <c r="H29" s="31">
        <v>224.11</v>
      </c>
      <c r="O29" s="31">
        <v>224.11</v>
      </c>
    </row>
    <row r="30" spans="1:28" x14ac:dyDescent="0.3">
      <c r="B30" s="13">
        <v>45174</v>
      </c>
      <c r="C30" s="12" t="s">
        <v>178</v>
      </c>
      <c r="D30" s="6" t="s">
        <v>180</v>
      </c>
      <c r="E30" s="10" t="s">
        <v>184</v>
      </c>
      <c r="F30" s="31">
        <v>430.38</v>
      </c>
      <c r="G30" s="31">
        <v>71.73</v>
      </c>
      <c r="H30" s="31">
        <f>SUM(F30-G30)</f>
        <v>358.65</v>
      </c>
      <c r="K30" s="1">
        <v>358.65</v>
      </c>
      <c r="O30" s="31"/>
      <c r="AB30" s="1">
        <v>71.73</v>
      </c>
    </row>
    <row r="31" spans="1:28" x14ac:dyDescent="0.3">
      <c r="B31" s="13">
        <v>45177</v>
      </c>
      <c r="C31" s="12" t="s">
        <v>58</v>
      </c>
      <c r="D31" s="6" t="s">
        <v>181</v>
      </c>
      <c r="E31" s="10" t="s">
        <v>183</v>
      </c>
      <c r="F31" s="31">
        <v>56</v>
      </c>
      <c r="G31" s="31"/>
      <c r="H31" s="31">
        <v>56</v>
      </c>
      <c r="O31" s="31">
        <v>56</v>
      </c>
    </row>
    <row r="32" spans="1:28" x14ac:dyDescent="0.3">
      <c r="A32" s="1">
        <v>934.6</v>
      </c>
      <c r="B32" s="13">
        <v>45198</v>
      </c>
      <c r="C32" s="12" t="s">
        <v>102</v>
      </c>
      <c r="D32" s="6" t="s">
        <v>182</v>
      </c>
      <c r="E32" s="10" t="s">
        <v>186</v>
      </c>
      <c r="F32" s="31">
        <v>224.11</v>
      </c>
      <c r="G32" s="31"/>
      <c r="H32" s="31">
        <v>224.11</v>
      </c>
      <c r="O32" s="31">
        <v>224.11</v>
      </c>
    </row>
    <row r="33" spans="1:28" x14ac:dyDescent="0.3">
      <c r="B33" s="13">
        <v>45201</v>
      </c>
      <c r="C33" s="12" t="s">
        <v>105</v>
      </c>
      <c r="D33" s="6" t="s">
        <v>188</v>
      </c>
      <c r="E33" s="10" t="s">
        <v>119</v>
      </c>
      <c r="F33" s="31">
        <v>105.57</v>
      </c>
      <c r="G33" s="31">
        <v>5.0199999999999996</v>
      </c>
      <c r="H33" s="31">
        <f>SUM(F33-G33)</f>
        <v>100.55</v>
      </c>
      <c r="N33" s="1">
        <v>100.55</v>
      </c>
      <c r="AB33" s="1">
        <v>5.0199999999999996</v>
      </c>
    </row>
    <row r="34" spans="1:28" x14ac:dyDescent="0.3">
      <c r="B34" s="13">
        <v>45203</v>
      </c>
      <c r="C34" s="12" t="s">
        <v>58</v>
      </c>
      <c r="D34" s="6" t="s">
        <v>190</v>
      </c>
      <c r="E34" s="10" t="s">
        <v>192</v>
      </c>
      <c r="F34" s="31">
        <v>56</v>
      </c>
      <c r="G34" s="31"/>
      <c r="H34" s="31">
        <v>56</v>
      </c>
      <c r="O34" s="1">
        <v>56</v>
      </c>
    </row>
    <row r="35" spans="1:28" x14ac:dyDescent="0.3">
      <c r="B35" s="13">
        <v>45215</v>
      </c>
      <c r="C35" s="12" t="s">
        <v>102</v>
      </c>
      <c r="D35" s="6" t="s">
        <v>189</v>
      </c>
      <c r="E35" s="10" t="s">
        <v>193</v>
      </c>
      <c r="F35" s="31">
        <v>79.989999999999995</v>
      </c>
      <c r="G35" s="31"/>
      <c r="H35" s="31">
        <v>79.989999999999995</v>
      </c>
      <c r="X35" s="1">
        <v>79.989999999999995</v>
      </c>
    </row>
    <row r="36" spans="1:28" x14ac:dyDescent="0.3">
      <c r="A36" s="1">
        <v>465.67</v>
      </c>
      <c r="B36" s="13">
        <v>45230</v>
      </c>
      <c r="C36" s="12" t="s">
        <v>102</v>
      </c>
      <c r="D36" s="6" t="s">
        <v>191</v>
      </c>
      <c r="E36" s="10" t="s">
        <v>194</v>
      </c>
      <c r="F36" s="31">
        <v>224.11</v>
      </c>
      <c r="G36" s="31"/>
      <c r="H36" s="31">
        <v>224.11</v>
      </c>
      <c r="O36" s="1">
        <v>224.11</v>
      </c>
    </row>
    <row r="37" spans="1:28" x14ac:dyDescent="0.3">
      <c r="B37" s="13">
        <v>45233</v>
      </c>
      <c r="C37" s="12" t="s">
        <v>58</v>
      </c>
      <c r="D37" s="6" t="s">
        <v>196</v>
      </c>
      <c r="E37" s="10" t="s">
        <v>198</v>
      </c>
      <c r="F37" s="31">
        <v>56</v>
      </c>
      <c r="G37" s="31"/>
      <c r="H37" s="31">
        <v>56</v>
      </c>
      <c r="O37" s="1">
        <v>56</v>
      </c>
    </row>
    <row r="38" spans="1:28" x14ac:dyDescent="0.3">
      <c r="A38" s="1">
        <v>404.57</v>
      </c>
      <c r="B38" s="13">
        <v>45260</v>
      </c>
      <c r="C38" s="12" t="s">
        <v>102</v>
      </c>
      <c r="D38" s="6" t="s">
        <v>197</v>
      </c>
      <c r="E38" s="10" t="s">
        <v>199</v>
      </c>
      <c r="F38" s="31">
        <v>348.57</v>
      </c>
      <c r="G38" s="31"/>
      <c r="H38" s="31">
        <v>348.57</v>
      </c>
      <c r="L38" s="24"/>
      <c r="O38" s="1">
        <v>348.57</v>
      </c>
    </row>
    <row r="39" spans="1:28" x14ac:dyDescent="0.3">
      <c r="B39" s="13">
        <v>45264</v>
      </c>
      <c r="C39" s="12" t="s">
        <v>129</v>
      </c>
      <c r="D39" s="6" t="s">
        <v>202</v>
      </c>
      <c r="E39" s="10" t="s">
        <v>138</v>
      </c>
      <c r="F39" s="31">
        <v>46.35</v>
      </c>
      <c r="G39" s="31"/>
      <c r="H39" s="31">
        <v>46.35</v>
      </c>
      <c r="N39" s="1">
        <v>46.35</v>
      </c>
    </row>
    <row r="40" spans="1:28" x14ac:dyDescent="0.3">
      <c r="B40" s="13">
        <v>45265</v>
      </c>
      <c r="C40" s="12" t="s">
        <v>58</v>
      </c>
      <c r="D40" s="6" t="s">
        <v>203</v>
      </c>
      <c r="E40" s="10" t="s">
        <v>205</v>
      </c>
      <c r="F40" s="31">
        <v>87.2</v>
      </c>
      <c r="G40" s="31"/>
      <c r="H40" s="31">
        <v>87.2</v>
      </c>
      <c r="O40" s="1">
        <v>87.2</v>
      </c>
    </row>
    <row r="41" spans="1:28" x14ac:dyDescent="0.3">
      <c r="A41" s="1">
        <v>427.29</v>
      </c>
      <c r="B41" s="13">
        <v>45267</v>
      </c>
      <c r="C41" s="12" t="s">
        <v>201</v>
      </c>
      <c r="D41" s="6" t="s">
        <v>204</v>
      </c>
      <c r="E41" s="10" t="s">
        <v>206</v>
      </c>
      <c r="F41" s="31">
        <v>293.74</v>
      </c>
      <c r="G41" s="31">
        <v>48.96</v>
      </c>
      <c r="H41" s="31">
        <f>SUM(F41-G41)</f>
        <v>244.78</v>
      </c>
      <c r="J41" s="1">
        <v>244.78</v>
      </c>
      <c r="AB41" s="1">
        <v>48.96</v>
      </c>
    </row>
    <row r="42" spans="1:28" x14ac:dyDescent="0.3">
      <c r="B42" s="13">
        <v>45293</v>
      </c>
      <c r="C42" s="12" t="s">
        <v>102</v>
      </c>
      <c r="D42" s="6" t="s">
        <v>212</v>
      </c>
      <c r="E42" s="10" t="s">
        <v>216</v>
      </c>
      <c r="F42" s="31">
        <v>238.04</v>
      </c>
      <c r="G42" s="31"/>
      <c r="H42" s="31">
        <v>238.04</v>
      </c>
      <c r="O42" s="1">
        <v>238.04</v>
      </c>
    </row>
    <row r="43" spans="1:28" x14ac:dyDescent="0.3">
      <c r="B43" s="13">
        <v>45295</v>
      </c>
      <c r="C43" s="12" t="s">
        <v>58</v>
      </c>
      <c r="D43" s="6" t="s">
        <v>213</v>
      </c>
      <c r="E43" s="10" t="s">
        <v>217</v>
      </c>
      <c r="F43" s="31">
        <v>59.4</v>
      </c>
      <c r="G43" s="31"/>
      <c r="H43" s="31">
        <v>59.4</v>
      </c>
      <c r="O43" s="1">
        <v>59.4</v>
      </c>
    </row>
    <row r="44" spans="1:28" x14ac:dyDescent="0.3">
      <c r="B44" s="13">
        <v>45321</v>
      </c>
      <c r="C44" s="12" t="s">
        <v>95</v>
      </c>
      <c r="D44" s="6" t="s">
        <v>214</v>
      </c>
      <c r="E44" s="10" t="s">
        <v>218</v>
      </c>
      <c r="F44" s="31">
        <v>23.91</v>
      </c>
      <c r="G44" s="31"/>
      <c r="H44" s="31">
        <v>23.91</v>
      </c>
      <c r="P44" s="1">
        <v>23.91</v>
      </c>
    </row>
    <row r="45" spans="1:28" x14ac:dyDescent="0.3">
      <c r="A45" s="1">
        <v>1095.4000000000001</v>
      </c>
      <c r="B45" s="13">
        <v>45321</v>
      </c>
      <c r="C45" s="12" t="s">
        <v>211</v>
      </c>
      <c r="D45" s="6" t="s">
        <v>215</v>
      </c>
      <c r="E45" s="10" t="s">
        <v>219</v>
      </c>
      <c r="F45" s="31">
        <v>774.05</v>
      </c>
      <c r="G45" s="31">
        <v>129.01</v>
      </c>
      <c r="H45" s="31">
        <v>645.04</v>
      </c>
      <c r="P45" s="1">
        <v>645.04</v>
      </c>
      <c r="AB45" s="1">
        <v>129.01</v>
      </c>
    </row>
    <row r="46" spans="1:28" x14ac:dyDescent="0.3">
      <c r="B46" s="13">
        <v>45323</v>
      </c>
      <c r="C46" s="12" t="s">
        <v>223</v>
      </c>
      <c r="D46" s="6" t="s">
        <v>224</v>
      </c>
      <c r="E46" s="10" t="s">
        <v>232</v>
      </c>
      <c r="F46" s="31">
        <v>1200</v>
      </c>
      <c r="G46" s="31">
        <v>200</v>
      </c>
      <c r="H46" s="31">
        <v>1000</v>
      </c>
      <c r="P46" s="1">
        <v>1000</v>
      </c>
      <c r="AB46" s="1">
        <v>200</v>
      </c>
    </row>
    <row r="47" spans="1:28" x14ac:dyDescent="0.3">
      <c r="B47" s="13">
        <v>45324</v>
      </c>
      <c r="C47" s="12" t="s">
        <v>102</v>
      </c>
      <c r="D47" s="6" t="s">
        <v>225</v>
      </c>
      <c r="E47" s="10" t="s">
        <v>233</v>
      </c>
      <c r="F47" s="31">
        <v>237.84</v>
      </c>
      <c r="G47" s="31"/>
      <c r="H47" s="31">
        <v>237.84</v>
      </c>
      <c r="O47" s="1">
        <v>237.84</v>
      </c>
    </row>
    <row r="48" spans="1:28" x14ac:dyDescent="0.3">
      <c r="B48" s="13">
        <v>45329</v>
      </c>
      <c r="C48" s="12" t="s">
        <v>58</v>
      </c>
      <c r="D48" s="6" t="s">
        <v>226</v>
      </c>
      <c r="E48" s="10" t="s">
        <v>234</v>
      </c>
      <c r="F48" s="31">
        <v>59.6</v>
      </c>
      <c r="G48" s="31"/>
      <c r="H48" s="31">
        <v>59.6</v>
      </c>
      <c r="O48" s="1">
        <v>59.6</v>
      </c>
    </row>
    <row r="49" spans="1:28" x14ac:dyDescent="0.3">
      <c r="B49" s="13">
        <v>45336</v>
      </c>
      <c r="C49" s="12" t="s">
        <v>102</v>
      </c>
      <c r="D49" s="6" t="s">
        <v>227</v>
      </c>
      <c r="E49" s="10" t="s">
        <v>235</v>
      </c>
      <c r="F49" s="31">
        <v>64.989999999999995</v>
      </c>
      <c r="G49" s="31"/>
      <c r="H49" s="31">
        <v>64.989999999999995</v>
      </c>
      <c r="X49" s="1">
        <v>64.989999999999995</v>
      </c>
    </row>
    <row r="50" spans="1:28" x14ac:dyDescent="0.3">
      <c r="B50" s="13">
        <v>45342</v>
      </c>
      <c r="C50" s="12" t="s">
        <v>201</v>
      </c>
      <c r="D50" s="6" t="s">
        <v>228</v>
      </c>
      <c r="E50" s="10" t="s">
        <v>236</v>
      </c>
      <c r="F50" s="31">
        <v>14.99</v>
      </c>
      <c r="G50" s="31">
        <v>2.5</v>
      </c>
      <c r="H50" s="31">
        <v>12.49</v>
      </c>
      <c r="J50" s="1">
        <v>12.49</v>
      </c>
      <c r="AB50" s="1">
        <v>2.5</v>
      </c>
    </row>
    <row r="51" spans="1:28" x14ac:dyDescent="0.3">
      <c r="B51" s="13">
        <v>45342</v>
      </c>
      <c r="C51" s="12" t="s">
        <v>95</v>
      </c>
      <c r="D51" s="6" t="s">
        <v>229</v>
      </c>
      <c r="E51" s="10" t="s">
        <v>237</v>
      </c>
      <c r="F51" s="31">
        <v>27.54</v>
      </c>
      <c r="G51" s="31">
        <v>4.59</v>
      </c>
      <c r="H51" s="31">
        <v>22.95</v>
      </c>
      <c r="I51" s="1">
        <v>22.95</v>
      </c>
      <c r="AB51" s="1">
        <v>4.59</v>
      </c>
    </row>
    <row r="52" spans="1:28" x14ac:dyDescent="0.3">
      <c r="B52" s="13">
        <v>45351</v>
      </c>
      <c r="C52" s="12" t="s">
        <v>105</v>
      </c>
      <c r="D52" s="6" t="s">
        <v>230</v>
      </c>
      <c r="E52" s="10" t="s">
        <v>119</v>
      </c>
      <c r="F52" s="31">
        <v>305.37</v>
      </c>
      <c r="G52" s="31">
        <v>14.54</v>
      </c>
      <c r="H52" s="31">
        <f>SUM(F52-G52)</f>
        <v>290.83</v>
      </c>
      <c r="N52" s="1">
        <v>290.83</v>
      </c>
      <c r="AB52" s="1">
        <v>14.54</v>
      </c>
    </row>
    <row r="53" spans="1:28" x14ac:dyDescent="0.3">
      <c r="A53" s="1">
        <v>2148.37</v>
      </c>
      <c r="B53" s="13">
        <v>45351</v>
      </c>
      <c r="C53" s="12" t="s">
        <v>102</v>
      </c>
      <c r="D53" s="6" t="s">
        <v>231</v>
      </c>
      <c r="E53" s="10" t="s">
        <v>238</v>
      </c>
      <c r="F53" s="31">
        <v>238.04</v>
      </c>
      <c r="G53" s="31"/>
      <c r="H53" s="31">
        <v>238.04</v>
      </c>
      <c r="O53" s="1">
        <v>238.04</v>
      </c>
    </row>
    <row r="54" spans="1:28" x14ac:dyDescent="0.3">
      <c r="B54" s="13">
        <v>45352</v>
      </c>
      <c r="C54" s="12" t="s">
        <v>250</v>
      </c>
      <c r="D54" s="6" t="s">
        <v>252</v>
      </c>
      <c r="E54" s="10" t="s">
        <v>138</v>
      </c>
      <c r="F54" s="31">
        <v>67.150000000000006</v>
      </c>
      <c r="G54" s="31"/>
      <c r="H54" s="31">
        <v>67.150000000000006</v>
      </c>
      <c r="N54" s="1">
        <v>67.150000000000006</v>
      </c>
    </row>
    <row r="55" spans="1:28" x14ac:dyDescent="0.3">
      <c r="B55" s="13">
        <v>45356</v>
      </c>
      <c r="C55" s="12" t="s">
        <v>58</v>
      </c>
      <c r="D55" s="6" t="s">
        <v>253</v>
      </c>
      <c r="E55" s="10" t="s">
        <v>248</v>
      </c>
      <c r="F55" s="31">
        <v>59.4</v>
      </c>
      <c r="G55" s="31"/>
      <c r="H55" s="31">
        <v>59.4</v>
      </c>
      <c r="O55" s="1">
        <v>59.4</v>
      </c>
    </row>
    <row r="56" spans="1:28" x14ac:dyDescent="0.3">
      <c r="A56" s="1">
        <v>248.28</v>
      </c>
      <c r="B56" s="13">
        <v>45377</v>
      </c>
      <c r="C56" s="12" t="s">
        <v>244</v>
      </c>
      <c r="D56" s="6" t="s">
        <v>254</v>
      </c>
      <c r="E56" s="10" t="s">
        <v>249</v>
      </c>
      <c r="F56" s="31">
        <v>121.73</v>
      </c>
      <c r="G56" s="31">
        <v>5.8</v>
      </c>
      <c r="H56" s="31">
        <f>SUM(F56-G56)</f>
        <v>115.93</v>
      </c>
      <c r="N56" s="1">
        <v>115.93</v>
      </c>
      <c r="AB56" s="1">
        <v>5.8</v>
      </c>
    </row>
    <row r="57" spans="1:28" s="2" customFormat="1" x14ac:dyDescent="0.3">
      <c r="B57" s="55"/>
      <c r="C57" s="56"/>
      <c r="D57" s="57"/>
      <c r="E57" s="56"/>
      <c r="F57" s="58">
        <f t="shared" ref="F57:AB57" si="0">SUM(F2:F56)</f>
        <v>19432.170000000006</v>
      </c>
      <c r="G57" s="58">
        <f t="shared" si="0"/>
        <v>9792.8599999999988</v>
      </c>
      <c r="H57" s="58">
        <f t="shared" si="0"/>
        <v>9639.31</v>
      </c>
      <c r="I57" s="58">
        <f t="shared" si="0"/>
        <v>579.98</v>
      </c>
      <c r="J57" s="58">
        <f t="shared" si="0"/>
        <v>257.27</v>
      </c>
      <c r="K57" s="58">
        <f t="shared" si="0"/>
        <v>358.65</v>
      </c>
      <c r="L57" s="58">
        <f t="shared" si="0"/>
        <v>0</v>
      </c>
      <c r="M57" s="58">
        <f t="shared" si="0"/>
        <v>125.85</v>
      </c>
      <c r="N57" s="58">
        <f t="shared" si="0"/>
        <v>1696.33</v>
      </c>
      <c r="O57" s="58">
        <f t="shared" si="0"/>
        <v>3645.5800000000004</v>
      </c>
      <c r="P57" s="58">
        <f t="shared" si="0"/>
        <v>1668.9499999999998</v>
      </c>
      <c r="Q57" s="58">
        <f t="shared" si="0"/>
        <v>0</v>
      </c>
      <c r="R57" s="58">
        <f t="shared" si="0"/>
        <v>19.64</v>
      </c>
      <c r="S57" s="58">
        <f t="shared" si="0"/>
        <v>796.08</v>
      </c>
      <c r="T57" s="58">
        <f t="shared" si="0"/>
        <v>250</v>
      </c>
      <c r="U57" s="58">
        <f t="shared" si="0"/>
        <v>61</v>
      </c>
      <c r="V57" s="58">
        <f t="shared" si="0"/>
        <v>0</v>
      </c>
      <c r="W57" s="58">
        <f t="shared" si="0"/>
        <v>35</v>
      </c>
      <c r="X57" s="58">
        <f t="shared" si="0"/>
        <v>144.97999999999999</v>
      </c>
      <c r="Y57" s="58">
        <f t="shared" si="0"/>
        <v>0</v>
      </c>
      <c r="Z57" s="58">
        <f t="shared" si="0"/>
        <v>0</v>
      </c>
      <c r="AA57" s="58">
        <f t="shared" si="0"/>
        <v>0</v>
      </c>
      <c r="AB57" s="58">
        <f t="shared" si="0"/>
        <v>9792.8599999999988</v>
      </c>
    </row>
    <row r="58" spans="1:28" x14ac:dyDescent="0.3">
      <c r="A58" s="1">
        <f>SUM(A2:A57)</f>
        <v>19432.169999999998</v>
      </c>
      <c r="C58" s="10"/>
      <c r="D58" s="6"/>
      <c r="E58" s="7"/>
      <c r="F58" s="31" t="s">
        <v>10</v>
      </c>
      <c r="H58" s="12">
        <f>SUM(I57:AB57)</f>
        <v>19432.169999999998</v>
      </c>
    </row>
    <row r="59" spans="1:28" x14ac:dyDescent="0.3">
      <c r="C59" s="10" t="s">
        <v>10</v>
      </c>
      <c r="D59" s="6"/>
      <c r="E59" s="7"/>
      <c r="F59" s="31" t="s">
        <v>10</v>
      </c>
      <c r="G59" s="1">
        <f>G57+H57</f>
        <v>19432.169999999998</v>
      </c>
    </row>
    <row r="60" spans="1:28" x14ac:dyDescent="0.3">
      <c r="C60" s="10" t="s">
        <v>10</v>
      </c>
      <c r="D60" s="6"/>
      <c r="E60" s="7" t="s">
        <v>10</v>
      </c>
      <c r="F60" s="31"/>
    </row>
    <row r="61" spans="1:28" x14ac:dyDescent="0.3">
      <c r="C61" s="10"/>
      <c r="D61" s="6"/>
      <c r="E61" s="7"/>
      <c r="F61" s="31"/>
    </row>
    <row r="62" spans="1:28" x14ac:dyDescent="0.3">
      <c r="C62" s="10"/>
      <c r="D62" s="6"/>
      <c r="E62" s="7"/>
      <c r="F62" s="31"/>
    </row>
    <row r="63" spans="1:28" x14ac:dyDescent="0.3">
      <c r="C63" s="10"/>
      <c r="D63" s="6"/>
      <c r="E63" s="7"/>
      <c r="F63" s="31"/>
    </row>
    <row r="64" spans="1:28" x14ac:dyDescent="0.3">
      <c r="D64" s="6"/>
      <c r="F64" s="31"/>
    </row>
    <row r="65" spans="3:6" x14ac:dyDescent="0.3">
      <c r="C65" s="10"/>
      <c r="D65" s="6"/>
      <c r="E65" s="7"/>
      <c r="F65" s="31"/>
    </row>
    <row r="66" spans="3:6" x14ac:dyDescent="0.3">
      <c r="C66" s="10"/>
      <c r="D66" s="6"/>
      <c r="E66" s="7"/>
      <c r="F66" s="31"/>
    </row>
    <row r="67" spans="3:6" x14ac:dyDescent="0.3">
      <c r="C67" s="10"/>
      <c r="D67" s="6"/>
      <c r="E67" s="7"/>
      <c r="F67" s="31"/>
    </row>
    <row r="68" spans="3:6" x14ac:dyDescent="0.3">
      <c r="C68" s="10"/>
      <c r="D68" s="6"/>
      <c r="E68" s="7"/>
      <c r="F68" s="31"/>
    </row>
    <row r="69" spans="3:6" x14ac:dyDescent="0.3">
      <c r="C69" s="10"/>
      <c r="D69" s="6"/>
      <c r="E69" s="7"/>
      <c r="F69" s="31"/>
    </row>
    <row r="70" spans="3:6" x14ac:dyDescent="0.3">
      <c r="C70" s="10"/>
      <c r="D70" s="6"/>
      <c r="E70" s="7"/>
      <c r="F70" s="31"/>
    </row>
    <row r="71" spans="3:6" x14ac:dyDescent="0.3">
      <c r="C71" s="10"/>
      <c r="D71" s="6"/>
      <c r="E71" s="7"/>
      <c r="F71" s="31"/>
    </row>
    <row r="72" spans="3:6" x14ac:dyDescent="0.3">
      <c r="C72" s="10"/>
      <c r="D72" s="6"/>
      <c r="E72" s="7"/>
      <c r="F72" s="31"/>
    </row>
    <row r="73" spans="3:6" x14ac:dyDescent="0.3">
      <c r="C73" s="10"/>
      <c r="D73" s="6"/>
      <c r="E73" s="7"/>
      <c r="F73" s="31"/>
    </row>
    <row r="74" spans="3:6" x14ac:dyDescent="0.3">
      <c r="C74" s="10"/>
      <c r="D74" s="6"/>
      <c r="F74" s="31"/>
    </row>
    <row r="75" spans="3:6" x14ac:dyDescent="0.3">
      <c r="C75" s="10"/>
      <c r="D75" s="6"/>
      <c r="E75" s="7"/>
      <c r="F75" s="31"/>
    </row>
    <row r="76" spans="3:6" x14ac:dyDescent="0.3">
      <c r="C76" s="7"/>
      <c r="D76" s="6"/>
      <c r="E76" s="7"/>
      <c r="F76" s="31"/>
    </row>
    <row r="77" spans="3:6" x14ac:dyDescent="0.3">
      <c r="C77" s="10"/>
      <c r="D77" s="6"/>
      <c r="E77" s="7"/>
      <c r="F77" s="31"/>
    </row>
    <row r="78" spans="3:6" x14ac:dyDescent="0.3">
      <c r="C78" s="10"/>
      <c r="D78" s="6"/>
      <c r="E78" s="7"/>
      <c r="F78" s="31"/>
    </row>
    <row r="79" spans="3:6" x14ac:dyDescent="0.3">
      <c r="C79" s="10"/>
      <c r="D79" s="6"/>
      <c r="E79" s="7"/>
      <c r="F79" s="31"/>
    </row>
    <row r="80" spans="3:6" x14ac:dyDescent="0.3">
      <c r="C80" s="10"/>
      <c r="D80" s="6"/>
      <c r="E80" s="7"/>
      <c r="F80" s="31"/>
    </row>
    <row r="81" spans="3:6" x14ac:dyDescent="0.3">
      <c r="C81" s="10"/>
      <c r="D81" s="6"/>
      <c r="E81" s="7"/>
      <c r="F81" s="31"/>
    </row>
    <row r="82" spans="3:6" x14ac:dyDescent="0.3">
      <c r="C82" s="10"/>
      <c r="D82" s="6"/>
      <c r="F82" s="31"/>
    </row>
    <row r="83" spans="3:6" x14ac:dyDescent="0.3">
      <c r="C83" s="10"/>
      <c r="D83" s="6"/>
      <c r="F83" s="31"/>
    </row>
    <row r="84" spans="3:6" x14ac:dyDescent="0.3">
      <c r="C84" s="10"/>
      <c r="D84" s="6"/>
      <c r="F84" s="31"/>
    </row>
    <row r="85" spans="3:6" x14ac:dyDescent="0.3">
      <c r="C85" s="10"/>
      <c r="D85" s="6"/>
      <c r="F85" s="31"/>
    </row>
    <row r="86" spans="3:6" x14ac:dyDescent="0.3">
      <c r="C86" s="10"/>
      <c r="D86" s="6"/>
      <c r="E86" s="7"/>
      <c r="F86" s="31"/>
    </row>
    <row r="87" spans="3:6" x14ac:dyDescent="0.3">
      <c r="C87" s="10"/>
      <c r="D87" s="6"/>
      <c r="F87" s="31"/>
    </row>
    <row r="88" spans="3:6" x14ac:dyDescent="0.3">
      <c r="C88" s="10"/>
      <c r="D88" s="6"/>
      <c r="E88" s="7"/>
      <c r="F88" s="31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54" fitToWidth="2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AABD-CA03-4F13-AE9A-EEE0631C5F9C}">
  <dimension ref="A5:J27"/>
  <sheetViews>
    <sheetView topLeftCell="A4" workbookViewId="0">
      <selection activeCell="J16" sqref="J16"/>
    </sheetView>
  </sheetViews>
  <sheetFormatPr defaultRowHeight="13.2" x14ac:dyDescent="0.25"/>
  <cols>
    <col min="1" max="1" width="8.88671875" style="37"/>
    <col min="2" max="2" width="39.109375" customWidth="1"/>
    <col min="3" max="3" width="10.109375" bestFit="1" customWidth="1"/>
    <col min="4" max="4" width="12.44140625" customWidth="1"/>
    <col min="5" max="5" width="11.44140625" customWidth="1"/>
    <col min="6" max="6" width="16" customWidth="1"/>
    <col min="7" max="7" width="13.5546875" customWidth="1"/>
    <col min="8" max="8" width="16.6640625" customWidth="1"/>
    <col min="10" max="10" width="11.44140625" bestFit="1" customWidth="1"/>
  </cols>
  <sheetData>
    <row r="5" spans="1:10" ht="15.6" x14ac:dyDescent="0.3">
      <c r="A5" s="14" t="s">
        <v>85</v>
      </c>
      <c r="B5" s="3"/>
      <c r="C5" s="11"/>
      <c r="D5" s="1"/>
      <c r="E5" s="1"/>
      <c r="F5" s="12"/>
      <c r="G5" s="1"/>
      <c r="H5" s="1"/>
      <c r="I5" s="1"/>
    </row>
    <row r="6" spans="1:10" ht="14.4" x14ac:dyDescent="0.3">
      <c r="A6" s="13"/>
      <c r="B6" s="12"/>
      <c r="C6" s="11"/>
      <c r="D6" s="1"/>
      <c r="E6" s="2"/>
      <c r="F6" s="3"/>
      <c r="G6" s="2"/>
      <c r="H6" s="1"/>
      <c r="I6" s="1"/>
    </row>
    <row r="7" spans="1:10" ht="28.8" x14ac:dyDescent="0.25">
      <c r="A7" s="15" t="s">
        <v>0</v>
      </c>
      <c r="B7" s="16" t="s">
        <v>1</v>
      </c>
      <c r="C7" s="23" t="s">
        <v>2</v>
      </c>
      <c r="D7" s="16" t="s">
        <v>3</v>
      </c>
      <c r="E7" s="16" t="s">
        <v>4</v>
      </c>
      <c r="F7" s="17" t="s">
        <v>5</v>
      </c>
      <c r="G7" s="16" t="s">
        <v>6</v>
      </c>
      <c r="H7" s="17" t="s">
        <v>7</v>
      </c>
      <c r="I7" s="17" t="s">
        <v>8</v>
      </c>
      <c r="J7" s="17" t="s">
        <v>9</v>
      </c>
    </row>
    <row r="8" spans="1:10" ht="14.4" x14ac:dyDescent="0.3">
      <c r="A8" s="13">
        <v>45022</v>
      </c>
      <c r="B8" s="28" t="s">
        <v>87</v>
      </c>
      <c r="C8" s="10" t="s">
        <v>88</v>
      </c>
      <c r="D8" s="27">
        <v>3603.3</v>
      </c>
      <c r="E8" s="27"/>
      <c r="F8" s="27"/>
      <c r="G8" s="28"/>
      <c r="H8" s="27">
        <v>3603.3</v>
      </c>
      <c r="I8" s="1"/>
      <c r="J8" s="27">
        <v>3603.3</v>
      </c>
    </row>
    <row r="9" spans="1:10" ht="14.4" x14ac:dyDescent="0.3">
      <c r="A9" s="13">
        <v>45028</v>
      </c>
      <c r="B9" s="28" t="s">
        <v>90</v>
      </c>
      <c r="C9" s="10" t="s">
        <v>89</v>
      </c>
      <c r="D9" s="27">
        <v>4288.3</v>
      </c>
      <c r="E9" s="27" t="s">
        <v>10</v>
      </c>
      <c r="F9" s="27">
        <v>4288.3</v>
      </c>
      <c r="G9" s="28"/>
      <c r="H9" s="27"/>
      <c r="I9" s="1" t="s">
        <v>10</v>
      </c>
      <c r="J9" s="27">
        <f>SUM(J8+D9)</f>
        <v>7891.6</v>
      </c>
    </row>
    <row r="10" spans="1:10" ht="14.4" x14ac:dyDescent="0.3">
      <c r="A10" s="13">
        <v>45077</v>
      </c>
      <c r="B10" s="28" t="s">
        <v>100</v>
      </c>
      <c r="C10" s="10" t="s">
        <v>101</v>
      </c>
      <c r="D10" s="27">
        <v>436.67</v>
      </c>
      <c r="E10" s="27"/>
      <c r="F10" s="27"/>
      <c r="G10" s="28">
        <v>436.67</v>
      </c>
      <c r="H10" s="27"/>
      <c r="I10" s="1"/>
      <c r="J10" s="27">
        <f>SUM(J9+D10)</f>
        <v>8328.27</v>
      </c>
    </row>
    <row r="11" spans="1:10" ht="14.4" x14ac:dyDescent="0.3">
      <c r="A11" s="13">
        <v>45085</v>
      </c>
      <c r="B11" s="28" t="s">
        <v>87</v>
      </c>
      <c r="C11" s="10" t="s">
        <v>128</v>
      </c>
      <c r="D11" s="27">
        <v>3168.77</v>
      </c>
      <c r="E11" s="27"/>
      <c r="F11" s="27"/>
      <c r="G11" s="28"/>
      <c r="H11" s="27">
        <v>3168.77</v>
      </c>
      <c r="I11" s="1"/>
      <c r="J11" s="27">
        <f>SUM(J10+D11)</f>
        <v>11497.04</v>
      </c>
    </row>
    <row r="12" spans="1:10" ht="14.4" x14ac:dyDescent="0.3">
      <c r="A12" s="13">
        <v>45148</v>
      </c>
      <c r="B12" s="28" t="s">
        <v>87</v>
      </c>
      <c r="C12" s="10" t="s">
        <v>163</v>
      </c>
      <c r="D12" s="27">
        <v>3078.09</v>
      </c>
      <c r="E12" s="27"/>
      <c r="F12" s="27"/>
      <c r="G12" s="28"/>
      <c r="H12" s="27">
        <v>3078.09</v>
      </c>
      <c r="I12" s="1"/>
      <c r="J12" s="27">
        <f>SUM(J11+D12)</f>
        <v>14575.130000000001</v>
      </c>
    </row>
    <row r="13" spans="1:10" ht="14.4" x14ac:dyDescent="0.3">
      <c r="A13" s="13">
        <v>45180</v>
      </c>
      <c r="B13" s="28" t="s">
        <v>87</v>
      </c>
      <c r="C13" s="10" t="s">
        <v>176</v>
      </c>
      <c r="D13" s="27">
        <v>3063.85</v>
      </c>
      <c r="E13" s="27"/>
      <c r="F13" s="27"/>
      <c r="G13" s="28"/>
      <c r="H13" s="27">
        <v>3063.85</v>
      </c>
      <c r="I13" s="1"/>
      <c r="J13" s="27">
        <f t="shared" ref="J13:J16" si="0">SUM(J12+D13)</f>
        <v>17638.98</v>
      </c>
    </row>
    <row r="14" spans="1:10" ht="14.4" x14ac:dyDescent="0.3">
      <c r="A14" s="13">
        <v>45184</v>
      </c>
      <c r="B14" s="28" t="s">
        <v>175</v>
      </c>
      <c r="C14" s="10" t="s">
        <v>177</v>
      </c>
      <c r="D14" s="27">
        <v>4288.3</v>
      </c>
      <c r="E14" s="27"/>
      <c r="F14" s="27">
        <v>4288.3</v>
      </c>
      <c r="G14" s="28"/>
      <c r="H14" s="27"/>
      <c r="I14" s="1"/>
      <c r="J14" s="27">
        <f t="shared" si="0"/>
        <v>21927.279999999999</v>
      </c>
    </row>
    <row r="15" spans="1:10" ht="14.4" x14ac:dyDescent="0.3">
      <c r="A15" s="13">
        <v>45321</v>
      </c>
      <c r="B15" s="28" t="s">
        <v>209</v>
      </c>
      <c r="C15" s="10" t="s">
        <v>210</v>
      </c>
      <c r="D15" s="27">
        <v>645.04</v>
      </c>
      <c r="E15" s="27"/>
      <c r="F15" s="27"/>
      <c r="G15" s="28">
        <v>645.04</v>
      </c>
      <c r="H15" s="27"/>
      <c r="I15" s="1"/>
      <c r="J15" s="27">
        <f t="shared" si="0"/>
        <v>22572.32</v>
      </c>
    </row>
    <row r="16" spans="1:10" ht="14.4" x14ac:dyDescent="0.3">
      <c r="A16" s="13">
        <v>45323</v>
      </c>
      <c r="B16" s="28" t="s">
        <v>221</v>
      </c>
      <c r="C16" s="10" t="s">
        <v>222</v>
      </c>
      <c r="D16" s="27">
        <v>1000</v>
      </c>
      <c r="E16" s="27"/>
      <c r="F16" s="27"/>
      <c r="G16" s="28">
        <v>1000</v>
      </c>
      <c r="H16" s="27"/>
      <c r="I16" s="1"/>
      <c r="J16" s="27">
        <f t="shared" si="0"/>
        <v>23572.32</v>
      </c>
    </row>
    <row r="17" spans="1:9" ht="14.4" x14ac:dyDescent="0.3">
      <c r="A17" s="13"/>
      <c r="B17" s="28"/>
      <c r="C17" s="10"/>
      <c r="D17" s="27"/>
      <c r="E17" s="27"/>
      <c r="F17" s="27"/>
      <c r="G17" s="28"/>
      <c r="H17" s="27"/>
      <c r="I17" s="1"/>
    </row>
    <row r="18" spans="1:9" ht="14.4" x14ac:dyDescent="0.3">
      <c r="A18" s="13"/>
      <c r="B18" s="28"/>
      <c r="C18" s="10"/>
      <c r="D18" s="27"/>
      <c r="E18" s="27"/>
      <c r="F18" s="27"/>
      <c r="G18" s="28"/>
      <c r="H18" s="27"/>
      <c r="I18" s="1"/>
    </row>
    <row r="19" spans="1:9" ht="14.4" x14ac:dyDescent="0.3">
      <c r="A19" s="13"/>
      <c r="B19" s="28"/>
      <c r="C19" s="10"/>
      <c r="D19" s="27"/>
      <c r="E19" s="27"/>
      <c r="F19" s="27"/>
      <c r="G19" s="28"/>
      <c r="H19" s="27"/>
      <c r="I19" s="1"/>
    </row>
    <row r="20" spans="1:9" ht="14.4" x14ac:dyDescent="0.3">
      <c r="A20" s="13"/>
      <c r="B20" s="28"/>
      <c r="C20" s="10"/>
      <c r="D20" s="27"/>
      <c r="E20" s="27"/>
      <c r="F20" s="27"/>
      <c r="G20" s="28"/>
      <c r="H20" s="27"/>
      <c r="I20" s="1"/>
    </row>
    <row r="21" spans="1:9" ht="14.4" x14ac:dyDescent="0.3">
      <c r="A21" s="13"/>
      <c r="B21" s="28"/>
      <c r="C21" s="10"/>
      <c r="D21" s="27"/>
      <c r="E21" s="27"/>
      <c r="F21" s="27"/>
      <c r="G21" s="28"/>
      <c r="H21" s="27"/>
      <c r="I21" s="1"/>
    </row>
    <row r="22" spans="1:9" ht="14.4" x14ac:dyDescent="0.3">
      <c r="A22" s="13"/>
      <c r="B22" s="28"/>
      <c r="C22" s="10"/>
      <c r="D22" s="27"/>
      <c r="E22" s="27"/>
      <c r="F22" s="27"/>
      <c r="G22" s="28"/>
      <c r="H22" s="27"/>
      <c r="I22" s="1"/>
    </row>
    <row r="23" spans="1:9" ht="15" thickBot="1" x14ac:dyDescent="0.35">
      <c r="D23" s="59">
        <f>SUM(D8:D22)</f>
        <v>23572.32</v>
      </c>
      <c r="E23" s="59">
        <f t="shared" ref="E23:I23" si="1">SUM(E8:E22)</f>
        <v>0</v>
      </c>
      <c r="F23" s="59">
        <f t="shared" si="1"/>
        <v>8576.6</v>
      </c>
      <c r="G23" s="59">
        <f t="shared" si="1"/>
        <v>2081.71</v>
      </c>
      <c r="H23" s="59">
        <f t="shared" si="1"/>
        <v>12914.01</v>
      </c>
      <c r="I23" s="59">
        <f t="shared" si="1"/>
        <v>0</v>
      </c>
    </row>
    <row r="24" spans="1:9" ht="13.8" thickTop="1" x14ac:dyDescent="0.25"/>
    <row r="25" spans="1:9" x14ac:dyDescent="0.25">
      <c r="D25" s="30"/>
    </row>
    <row r="27" spans="1:9" x14ac:dyDescent="0.25">
      <c r="D27" s="30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2"/>
  <sheetViews>
    <sheetView topLeftCell="A13" workbookViewId="0">
      <selection activeCell="A32" sqref="A32:XFD32"/>
    </sheetView>
  </sheetViews>
  <sheetFormatPr defaultColWidth="9.33203125" defaultRowHeight="14.4" x14ac:dyDescent="0.3"/>
  <cols>
    <col min="1" max="1" width="14.33203125" style="13" customWidth="1"/>
    <col min="2" max="2" width="25.5546875" style="10" customWidth="1"/>
    <col min="3" max="3" width="11" style="6" bestFit="1" customWidth="1"/>
    <col min="4" max="4" width="32.44140625" style="7" customWidth="1"/>
    <col min="5" max="5" width="11.33203125" style="7" bestFit="1" customWidth="1"/>
    <col min="6" max="6" width="23.33203125" style="13" bestFit="1" customWidth="1"/>
    <col min="7" max="7" width="11.5546875" style="7" bestFit="1" customWidth="1"/>
    <col min="8" max="9" width="10.44140625" style="7" customWidth="1"/>
    <col min="10" max="11" width="13" style="7" bestFit="1" customWidth="1"/>
    <col min="12" max="12" width="10.6640625" style="7" customWidth="1"/>
    <col min="13" max="15" width="13" style="7" bestFit="1" customWidth="1"/>
    <col min="16" max="16" width="13" style="8" bestFit="1" customWidth="1"/>
    <col min="17" max="17" width="13" style="7" bestFit="1" customWidth="1"/>
    <col min="18" max="18" width="12.44140625" style="7" bestFit="1" customWidth="1"/>
    <col min="19" max="19" width="12.33203125" style="7" bestFit="1" customWidth="1"/>
    <col min="20" max="20" width="12" style="7" customWidth="1"/>
    <col min="21" max="21" width="14.33203125" style="7" customWidth="1"/>
    <col min="22" max="23" width="12" style="7" customWidth="1"/>
    <col min="24" max="24" width="9.33203125" style="7" bestFit="1" customWidth="1"/>
    <col min="25" max="25" width="10.6640625" style="7" customWidth="1"/>
    <col min="26" max="26" width="10.5546875" style="7" bestFit="1" customWidth="1"/>
    <col min="27" max="27" width="11.33203125" style="7" bestFit="1" customWidth="1"/>
    <col min="28" max="28" width="9.6640625" style="7" bestFit="1" customWidth="1"/>
    <col min="29" max="16384" width="9.33203125" style="7"/>
  </cols>
  <sheetData>
    <row r="1" spans="1:25" ht="54.6" customHeight="1" x14ac:dyDescent="0.3">
      <c r="A1" s="4"/>
      <c r="B1" s="5"/>
    </row>
    <row r="2" spans="1:25" ht="15.6" x14ac:dyDescent="0.3">
      <c r="A2" s="14" t="s">
        <v>84</v>
      </c>
      <c r="B2" s="5"/>
    </row>
    <row r="3" spans="1:25" s="9" customFormat="1" x14ac:dyDescent="0.3">
      <c r="A3" s="38" t="s">
        <v>0</v>
      </c>
      <c r="B3" s="20" t="s">
        <v>61</v>
      </c>
      <c r="C3" s="19" t="s">
        <v>2</v>
      </c>
      <c r="D3" s="18" t="s">
        <v>1</v>
      </c>
      <c r="E3" s="21" t="s">
        <v>3</v>
      </c>
      <c r="F3" s="39" t="s">
        <v>62</v>
      </c>
      <c r="G3" s="21"/>
      <c r="H3" s="22"/>
      <c r="I3" s="22"/>
      <c r="J3" s="22"/>
      <c r="K3" s="21"/>
      <c r="L3" s="22"/>
      <c r="M3" s="21"/>
      <c r="N3" s="22"/>
      <c r="O3" s="21"/>
      <c r="P3" s="22"/>
      <c r="Q3" s="21"/>
      <c r="R3" s="22"/>
      <c r="S3" s="21"/>
      <c r="T3" s="21"/>
      <c r="U3" s="22"/>
      <c r="V3" s="22"/>
      <c r="W3" s="22"/>
      <c r="X3" s="21"/>
      <c r="Y3" s="21"/>
    </row>
    <row r="4" spans="1:25" x14ac:dyDescent="0.3">
      <c r="A4" s="13">
        <v>45048</v>
      </c>
      <c r="B4" s="12" t="s">
        <v>102</v>
      </c>
      <c r="C4" s="6" t="s">
        <v>107</v>
      </c>
      <c r="D4" s="10" t="s">
        <v>115</v>
      </c>
      <c r="E4" s="31">
        <v>224.11</v>
      </c>
      <c r="F4" s="94">
        <v>45133</v>
      </c>
      <c r="G4" s="31"/>
    </row>
    <row r="5" spans="1:25" x14ac:dyDescent="0.3">
      <c r="A5" s="13">
        <v>45055</v>
      </c>
      <c r="B5" s="12" t="s">
        <v>103</v>
      </c>
      <c r="C5" s="6" t="s">
        <v>109</v>
      </c>
      <c r="D5" s="10" t="s">
        <v>117</v>
      </c>
      <c r="E5" s="31">
        <v>250</v>
      </c>
      <c r="F5" s="94">
        <v>45133</v>
      </c>
      <c r="G5" s="31"/>
    </row>
    <row r="6" spans="1:25" x14ac:dyDescent="0.3">
      <c r="A6" s="13">
        <v>45055</v>
      </c>
      <c r="B6" s="12" t="s">
        <v>104</v>
      </c>
      <c r="C6" s="6" t="s">
        <v>110</v>
      </c>
      <c r="D6" s="10" t="s">
        <v>118</v>
      </c>
      <c r="E6" s="31">
        <v>796.08</v>
      </c>
      <c r="F6" s="94">
        <v>45133</v>
      </c>
      <c r="G6" s="31"/>
    </row>
    <row r="7" spans="1:25" x14ac:dyDescent="0.3">
      <c r="A7" s="13">
        <v>45068</v>
      </c>
      <c r="B7" s="12" t="s">
        <v>105</v>
      </c>
      <c r="C7" s="6" t="s">
        <v>111</v>
      </c>
      <c r="D7" s="10" t="s">
        <v>119</v>
      </c>
      <c r="E7" s="31">
        <v>748.3</v>
      </c>
      <c r="F7" s="94">
        <v>45133</v>
      </c>
      <c r="G7" s="31"/>
    </row>
    <row r="8" spans="1:25" x14ac:dyDescent="0.3">
      <c r="A8" s="13">
        <v>45070</v>
      </c>
      <c r="B8" s="12" t="s">
        <v>106</v>
      </c>
      <c r="C8" s="6" t="s">
        <v>112</v>
      </c>
      <c r="D8" s="10" t="s">
        <v>120</v>
      </c>
      <c r="E8" s="31">
        <v>3040.22</v>
      </c>
      <c r="F8" s="94">
        <v>45133</v>
      </c>
      <c r="G8" s="31"/>
      <c r="K8" s="8"/>
      <c r="P8" s="7"/>
    </row>
    <row r="9" spans="1:25" x14ac:dyDescent="0.3">
      <c r="A9" s="13">
        <v>45077</v>
      </c>
      <c r="B9" s="12" t="s">
        <v>102</v>
      </c>
      <c r="C9" s="6" t="s">
        <v>113</v>
      </c>
      <c r="D9" s="10" t="s">
        <v>121</v>
      </c>
      <c r="E9" s="31">
        <v>444.03</v>
      </c>
      <c r="F9" s="94">
        <v>45133</v>
      </c>
      <c r="G9" s="31"/>
      <c r="K9" s="8"/>
      <c r="P9" s="7"/>
    </row>
    <row r="10" spans="1:25" x14ac:dyDescent="0.3">
      <c r="A10" s="13">
        <v>45077</v>
      </c>
      <c r="B10" s="12" t="s">
        <v>95</v>
      </c>
      <c r="C10" s="6" t="s">
        <v>114</v>
      </c>
      <c r="D10" s="10" t="s">
        <v>122</v>
      </c>
      <c r="E10" s="31">
        <v>524</v>
      </c>
      <c r="F10" s="94">
        <v>45133</v>
      </c>
      <c r="G10" s="31"/>
      <c r="K10" s="8"/>
      <c r="P10" s="7"/>
    </row>
    <row r="11" spans="1:25" x14ac:dyDescent="0.3">
      <c r="A11" s="13">
        <v>45082</v>
      </c>
      <c r="B11" s="12" t="s">
        <v>58</v>
      </c>
      <c r="C11" s="6" t="s">
        <v>133</v>
      </c>
      <c r="D11" s="10" t="s">
        <v>139</v>
      </c>
      <c r="E11" s="31">
        <v>110.8</v>
      </c>
      <c r="F11" s="94">
        <v>45133</v>
      </c>
      <c r="G11" s="31"/>
      <c r="K11" s="8"/>
      <c r="P11" s="7"/>
    </row>
    <row r="12" spans="1:25" x14ac:dyDescent="0.3">
      <c r="A12" s="13">
        <v>45083</v>
      </c>
      <c r="B12" s="12" t="s">
        <v>130</v>
      </c>
      <c r="C12" s="6" t="s">
        <v>134</v>
      </c>
      <c r="D12" s="10" t="s">
        <v>140</v>
      </c>
      <c r="E12" s="31">
        <v>151.02000000000001</v>
      </c>
      <c r="F12" s="94">
        <v>45133</v>
      </c>
      <c r="G12" s="31"/>
    </row>
    <row r="13" spans="1:25" x14ac:dyDescent="0.3">
      <c r="A13" s="13">
        <v>45106</v>
      </c>
      <c r="B13" s="12" t="s">
        <v>102</v>
      </c>
      <c r="C13" s="6" t="s">
        <v>137</v>
      </c>
      <c r="D13" s="10" t="s">
        <v>142</v>
      </c>
      <c r="E13" s="31">
        <v>223.91</v>
      </c>
      <c r="F13" s="94">
        <v>45133</v>
      </c>
      <c r="G13" s="31"/>
    </row>
    <row r="14" spans="1:25" x14ac:dyDescent="0.3">
      <c r="A14" s="13">
        <v>45117</v>
      </c>
      <c r="B14" s="12" t="s">
        <v>105</v>
      </c>
      <c r="C14" s="6" t="s">
        <v>154</v>
      </c>
      <c r="D14" s="10" t="s">
        <v>119</v>
      </c>
      <c r="E14" s="31">
        <v>292.2</v>
      </c>
      <c r="F14" s="13">
        <v>45210</v>
      </c>
    </row>
    <row r="15" spans="1:25" x14ac:dyDescent="0.3">
      <c r="A15" s="13">
        <v>45132</v>
      </c>
      <c r="B15" s="12" t="s">
        <v>106</v>
      </c>
      <c r="C15" s="6" t="s">
        <v>153</v>
      </c>
      <c r="D15" s="10" t="s">
        <v>120</v>
      </c>
      <c r="E15" s="31">
        <v>3040.22</v>
      </c>
      <c r="F15" s="13">
        <v>45210</v>
      </c>
    </row>
    <row r="16" spans="1:25" x14ac:dyDescent="0.3">
      <c r="A16" s="13">
        <v>45138</v>
      </c>
      <c r="B16" s="12" t="s">
        <v>102</v>
      </c>
      <c r="C16" s="6" t="s">
        <v>152</v>
      </c>
      <c r="D16" s="10" t="s">
        <v>156</v>
      </c>
      <c r="E16" s="31">
        <v>224.11</v>
      </c>
      <c r="F16" s="13">
        <v>45210</v>
      </c>
    </row>
    <row r="17" spans="1:28" x14ac:dyDescent="0.3">
      <c r="A17" s="13">
        <v>45162</v>
      </c>
      <c r="B17" s="12" t="s">
        <v>106</v>
      </c>
      <c r="C17" s="6" t="s">
        <v>168</v>
      </c>
      <c r="D17" s="10" t="s">
        <v>120</v>
      </c>
      <c r="E17" s="31">
        <v>3040.22</v>
      </c>
      <c r="F17" s="13">
        <v>45210</v>
      </c>
    </row>
    <row r="18" spans="1:28" x14ac:dyDescent="0.3">
      <c r="A18" s="13">
        <v>45174</v>
      </c>
      <c r="B18" s="12" t="s">
        <v>102</v>
      </c>
      <c r="C18" s="6" t="s">
        <v>179</v>
      </c>
      <c r="D18" s="10" t="s">
        <v>185</v>
      </c>
      <c r="E18" s="31">
        <v>224.11</v>
      </c>
      <c r="F18" s="94">
        <v>45259</v>
      </c>
      <c r="G18" s="31"/>
    </row>
    <row r="19" spans="1:28" x14ac:dyDescent="0.3">
      <c r="A19" s="13">
        <v>45174</v>
      </c>
      <c r="B19" s="12" t="s">
        <v>178</v>
      </c>
      <c r="C19" s="6" t="s">
        <v>180</v>
      </c>
      <c r="D19" s="10" t="s">
        <v>184</v>
      </c>
      <c r="E19" s="31">
        <v>430.38</v>
      </c>
      <c r="F19" s="94">
        <v>45259</v>
      </c>
      <c r="G19" s="31"/>
    </row>
    <row r="20" spans="1:28" x14ac:dyDescent="0.3">
      <c r="A20" s="13">
        <v>45198</v>
      </c>
      <c r="B20" s="12" t="s">
        <v>102</v>
      </c>
      <c r="C20" s="6" t="s">
        <v>182</v>
      </c>
      <c r="D20" s="10" t="s">
        <v>186</v>
      </c>
      <c r="E20" s="31">
        <v>224.11</v>
      </c>
      <c r="F20" s="94">
        <v>45259</v>
      </c>
      <c r="G20" s="31"/>
    </row>
    <row r="21" spans="1:28" x14ac:dyDescent="0.3">
      <c r="A21" s="13">
        <v>45201</v>
      </c>
      <c r="B21" s="12" t="s">
        <v>105</v>
      </c>
      <c r="C21" s="6" t="s">
        <v>188</v>
      </c>
      <c r="D21" s="10" t="s">
        <v>119</v>
      </c>
      <c r="E21" s="31">
        <v>105.57</v>
      </c>
      <c r="F21" s="94">
        <v>45259</v>
      </c>
      <c r="G21" s="31"/>
    </row>
    <row r="22" spans="1:28" x14ac:dyDescent="0.3">
      <c r="A22" s="13">
        <v>45230</v>
      </c>
      <c r="B22" s="12" t="s">
        <v>102</v>
      </c>
      <c r="C22" s="6" t="s">
        <v>191</v>
      </c>
      <c r="D22" s="10" t="s">
        <v>194</v>
      </c>
      <c r="E22" s="31">
        <v>224.11</v>
      </c>
      <c r="F22" s="94">
        <v>45259</v>
      </c>
      <c r="G22" s="31"/>
    </row>
    <row r="23" spans="1:28" x14ac:dyDescent="0.3">
      <c r="A23" s="13">
        <v>45260</v>
      </c>
      <c r="B23" s="12" t="s">
        <v>102</v>
      </c>
      <c r="C23" s="6" t="s">
        <v>197</v>
      </c>
      <c r="D23" s="10" t="s">
        <v>194</v>
      </c>
      <c r="E23" s="31">
        <v>348.57</v>
      </c>
      <c r="F23" s="94">
        <v>45308</v>
      </c>
    </row>
    <row r="24" spans="1:28" s="1" customFormat="1" x14ac:dyDescent="0.3">
      <c r="A24" s="13">
        <v>45267</v>
      </c>
      <c r="B24" s="12" t="s">
        <v>201</v>
      </c>
      <c r="C24" s="6" t="s">
        <v>204</v>
      </c>
      <c r="D24" s="10" t="s">
        <v>206</v>
      </c>
      <c r="E24" s="31">
        <v>293.74</v>
      </c>
      <c r="F24" s="94">
        <v>45308</v>
      </c>
      <c r="G24" s="31"/>
      <c r="AB24" s="1">
        <v>48.96</v>
      </c>
    </row>
    <row r="25" spans="1:28" x14ac:dyDescent="0.3">
      <c r="A25" s="13">
        <v>45293</v>
      </c>
      <c r="B25" s="12" t="s">
        <v>102</v>
      </c>
      <c r="C25" s="6" t="s">
        <v>212</v>
      </c>
      <c r="D25" s="10" t="s">
        <v>216</v>
      </c>
      <c r="E25" s="31">
        <v>238.04</v>
      </c>
      <c r="F25" s="94">
        <v>45378</v>
      </c>
      <c r="G25" s="31"/>
    </row>
    <row r="26" spans="1:28" x14ac:dyDescent="0.3">
      <c r="A26" s="13">
        <v>45321</v>
      </c>
      <c r="B26" s="12" t="s">
        <v>211</v>
      </c>
      <c r="C26" s="6" t="s">
        <v>215</v>
      </c>
      <c r="D26" s="10" t="s">
        <v>219</v>
      </c>
      <c r="E26" s="31">
        <v>774.05</v>
      </c>
      <c r="F26" s="94">
        <v>45378</v>
      </c>
      <c r="G26" s="31"/>
    </row>
    <row r="27" spans="1:28" x14ac:dyDescent="0.3">
      <c r="A27" s="13">
        <v>45323</v>
      </c>
      <c r="B27" s="12" t="s">
        <v>223</v>
      </c>
      <c r="C27" s="6" t="s">
        <v>224</v>
      </c>
      <c r="D27" s="10" t="s">
        <v>232</v>
      </c>
      <c r="E27" s="31">
        <v>1200</v>
      </c>
      <c r="F27" s="94">
        <v>45378</v>
      </c>
    </row>
    <row r="28" spans="1:28" x14ac:dyDescent="0.3">
      <c r="A28" s="13">
        <v>45324</v>
      </c>
      <c r="B28" s="12" t="s">
        <v>102</v>
      </c>
      <c r="C28" s="6" t="s">
        <v>225</v>
      </c>
      <c r="D28" s="10" t="s">
        <v>233</v>
      </c>
      <c r="E28" s="31">
        <v>237.84</v>
      </c>
      <c r="F28" s="94">
        <v>45378</v>
      </c>
    </row>
    <row r="29" spans="1:28" x14ac:dyDescent="0.3">
      <c r="A29" s="13">
        <v>45351</v>
      </c>
      <c r="B29" s="12" t="s">
        <v>105</v>
      </c>
      <c r="C29" s="6" t="s">
        <v>230</v>
      </c>
      <c r="D29" s="10" t="s">
        <v>119</v>
      </c>
      <c r="E29" s="31">
        <v>305.37</v>
      </c>
      <c r="F29" s="94">
        <v>45378</v>
      </c>
    </row>
    <row r="30" spans="1:28" x14ac:dyDescent="0.3">
      <c r="A30" s="13">
        <v>45351</v>
      </c>
      <c r="B30" s="12" t="s">
        <v>102</v>
      </c>
      <c r="C30" s="6" t="s">
        <v>231</v>
      </c>
      <c r="D30" s="10" t="s">
        <v>238</v>
      </c>
      <c r="E30" s="31">
        <v>238.04</v>
      </c>
      <c r="F30" s="94">
        <v>45378</v>
      </c>
    </row>
    <row r="31" spans="1:28" x14ac:dyDescent="0.3">
      <c r="A31" s="13">
        <v>45377</v>
      </c>
      <c r="B31" s="12" t="s">
        <v>244</v>
      </c>
      <c r="C31" s="6" t="s">
        <v>247</v>
      </c>
      <c r="D31" s="10" t="s">
        <v>249</v>
      </c>
      <c r="E31" s="31">
        <v>121.73</v>
      </c>
      <c r="F31" s="94">
        <v>45434</v>
      </c>
      <c r="G31" s="31"/>
    </row>
    <row r="32" spans="1:28" x14ac:dyDescent="0.3">
      <c r="B32" s="12"/>
      <c r="D32" s="10"/>
      <c r="E32" s="31"/>
      <c r="F32" s="94"/>
      <c r="G32" s="3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3766-9382-48F4-B3C6-9174325E041E}">
  <dimension ref="A1:AB24"/>
  <sheetViews>
    <sheetView tabSelected="1" topLeftCell="A3" zoomScaleNormal="100" workbookViewId="0">
      <selection activeCell="E16" sqref="E16:E24"/>
    </sheetView>
  </sheetViews>
  <sheetFormatPr defaultRowHeight="13.2" x14ac:dyDescent="0.25"/>
  <cols>
    <col min="1" max="1" width="11.77734375" style="82" bestFit="1" customWidth="1"/>
    <col min="2" max="2" width="30.5546875" style="82" bestFit="1" customWidth="1"/>
    <col min="3" max="3" width="41.21875" style="82" bestFit="1" customWidth="1"/>
    <col min="4" max="4" width="22" style="82" customWidth="1"/>
    <col min="5" max="5" width="15" style="82" bestFit="1" customWidth="1"/>
    <col min="6" max="16384" width="8.88671875" style="82"/>
  </cols>
  <sheetData>
    <row r="1" spans="1:28" ht="55.8" customHeight="1" x14ac:dyDescent="0.25"/>
    <row r="2" spans="1:28" ht="15.6" x14ac:dyDescent="0.25">
      <c r="A2" s="83" t="s">
        <v>83</v>
      </c>
    </row>
    <row r="3" spans="1:28" s="88" customFormat="1" ht="14.4" x14ac:dyDescent="0.25">
      <c r="A3" s="84" t="s">
        <v>0</v>
      </c>
      <c r="B3" s="85" t="s">
        <v>61</v>
      </c>
      <c r="C3" s="86" t="s">
        <v>64</v>
      </c>
      <c r="D3" s="86" t="s">
        <v>72</v>
      </c>
      <c r="E3" s="85" t="s">
        <v>73</v>
      </c>
      <c r="F3" s="87"/>
      <c r="G3" s="87"/>
      <c r="H3" s="85"/>
      <c r="I3" s="87"/>
      <c r="J3" s="85"/>
      <c r="K3" s="87"/>
      <c r="L3" s="85"/>
      <c r="M3" s="87"/>
      <c r="N3" s="85"/>
      <c r="O3" s="87"/>
      <c r="P3" s="85"/>
      <c r="Q3" s="85"/>
      <c r="R3" s="87"/>
      <c r="S3" s="87"/>
      <c r="T3" s="87"/>
      <c r="U3" s="85"/>
      <c r="V3" s="85"/>
    </row>
    <row r="4" spans="1:28" ht="14.4" x14ac:dyDescent="0.25">
      <c r="A4" s="89">
        <v>45027</v>
      </c>
      <c r="B4" s="96">
        <v>220430231</v>
      </c>
      <c r="C4" s="90" t="s">
        <v>123</v>
      </c>
      <c r="D4" s="90" t="s">
        <v>98</v>
      </c>
      <c r="E4" s="91">
        <v>5.59</v>
      </c>
      <c r="F4" s="96" t="s">
        <v>143</v>
      </c>
      <c r="G4" s="96"/>
      <c r="H4" s="96"/>
      <c r="I4" s="96"/>
      <c r="J4" s="96"/>
    </row>
    <row r="5" spans="1:28" ht="14.4" x14ac:dyDescent="0.25">
      <c r="A5" s="89">
        <v>45068</v>
      </c>
      <c r="B5" s="96">
        <v>553769603</v>
      </c>
      <c r="C5" s="96" t="s">
        <v>124</v>
      </c>
      <c r="D5" s="90" t="s">
        <v>98</v>
      </c>
      <c r="E5" s="91">
        <v>35.630000000000003</v>
      </c>
      <c r="F5" s="96" t="s">
        <v>143</v>
      </c>
      <c r="G5" s="96"/>
      <c r="H5" s="96"/>
      <c r="I5" s="96"/>
      <c r="J5" s="96"/>
    </row>
    <row r="6" spans="1:28" s="92" customFormat="1" ht="14.4" x14ac:dyDescent="0.25">
      <c r="A6" s="89">
        <v>45070</v>
      </c>
      <c r="B6" s="95">
        <v>207853851</v>
      </c>
      <c r="C6" s="90" t="s">
        <v>125</v>
      </c>
      <c r="D6" s="90" t="s">
        <v>98</v>
      </c>
      <c r="E6" s="91">
        <v>3040.22</v>
      </c>
      <c r="F6" s="96" t="s">
        <v>143</v>
      </c>
      <c r="G6" s="91"/>
      <c r="H6" s="91"/>
      <c r="AB6" s="92">
        <v>9.77</v>
      </c>
    </row>
    <row r="7" spans="1:28" s="93" customFormat="1" ht="14.4" x14ac:dyDescent="0.25">
      <c r="A7" s="89">
        <v>45077</v>
      </c>
      <c r="B7" s="96">
        <v>927109035</v>
      </c>
      <c r="C7" s="90" t="s">
        <v>126</v>
      </c>
      <c r="D7" s="90" t="s">
        <v>98</v>
      </c>
      <c r="E7" s="91">
        <v>87.33</v>
      </c>
      <c r="F7" s="96" t="s">
        <v>143</v>
      </c>
      <c r="G7" s="91"/>
      <c r="H7" s="96"/>
      <c r="I7" s="96"/>
      <c r="J7" s="96"/>
    </row>
    <row r="8" spans="1:28" ht="14.4" x14ac:dyDescent="0.25">
      <c r="A8" s="89">
        <v>45083</v>
      </c>
      <c r="B8" s="95">
        <v>887750270</v>
      </c>
      <c r="C8" s="98" t="s">
        <v>144</v>
      </c>
      <c r="D8" s="90" t="s">
        <v>98</v>
      </c>
      <c r="E8" s="91">
        <v>25.17</v>
      </c>
      <c r="F8" s="91" t="s">
        <v>150</v>
      </c>
      <c r="G8" s="91"/>
      <c r="H8" s="96"/>
      <c r="I8" s="96"/>
      <c r="J8" s="96"/>
    </row>
    <row r="9" spans="1:28" ht="14.4" x14ac:dyDescent="0.25">
      <c r="A9" s="89">
        <v>45084</v>
      </c>
      <c r="B9" s="95" t="s">
        <v>147</v>
      </c>
      <c r="C9" s="98" t="s">
        <v>145</v>
      </c>
      <c r="D9" s="90" t="s">
        <v>98</v>
      </c>
      <c r="E9" s="91">
        <v>6.4</v>
      </c>
      <c r="F9" s="91" t="s">
        <v>150</v>
      </c>
      <c r="G9" s="91"/>
      <c r="H9" s="96"/>
      <c r="I9" s="96"/>
      <c r="J9" s="96"/>
    </row>
    <row r="10" spans="1:28" ht="14.4" x14ac:dyDescent="0.25">
      <c r="A10" s="89">
        <v>45085</v>
      </c>
      <c r="B10" s="95" t="s">
        <v>148</v>
      </c>
      <c r="C10" s="98" t="s">
        <v>146</v>
      </c>
      <c r="D10" s="90" t="s">
        <v>98</v>
      </c>
      <c r="E10" s="91">
        <v>6.3</v>
      </c>
      <c r="F10" s="91" t="s">
        <v>150</v>
      </c>
      <c r="G10" s="91"/>
      <c r="H10" s="96"/>
      <c r="I10" s="96"/>
      <c r="J10" s="96"/>
    </row>
    <row r="11" spans="1:28" ht="14.4" x14ac:dyDescent="0.25">
      <c r="A11" s="89">
        <v>45132</v>
      </c>
      <c r="B11" s="95">
        <v>207853851</v>
      </c>
      <c r="C11" s="90" t="s">
        <v>125</v>
      </c>
      <c r="D11" s="90" t="s">
        <v>98</v>
      </c>
      <c r="E11" s="91">
        <v>3040.22</v>
      </c>
      <c r="F11" s="91" t="s">
        <v>150</v>
      </c>
      <c r="G11" s="91"/>
      <c r="H11" s="96"/>
      <c r="I11" s="96"/>
      <c r="J11" s="96"/>
    </row>
    <row r="12" spans="1:28" ht="14.4" x14ac:dyDescent="0.25">
      <c r="A12" s="97">
        <v>45139</v>
      </c>
      <c r="B12" s="96">
        <v>553769603</v>
      </c>
      <c r="C12" s="90" t="s">
        <v>124</v>
      </c>
      <c r="D12" s="90" t="s">
        <v>98</v>
      </c>
      <c r="E12" s="91">
        <v>13.91</v>
      </c>
      <c r="F12" s="96" t="s">
        <v>162</v>
      </c>
      <c r="G12" s="96"/>
      <c r="H12" s="96"/>
      <c r="I12" s="96"/>
      <c r="J12" s="96"/>
    </row>
    <row r="13" spans="1:28" ht="14.4" x14ac:dyDescent="0.25">
      <c r="A13" s="97">
        <v>45148</v>
      </c>
      <c r="B13" s="96" t="s">
        <v>159</v>
      </c>
      <c r="C13" s="90" t="s">
        <v>160</v>
      </c>
      <c r="D13" s="90" t="s">
        <v>98</v>
      </c>
      <c r="E13" s="91">
        <v>3.93</v>
      </c>
      <c r="F13" s="96" t="s">
        <v>162</v>
      </c>
      <c r="G13" s="96"/>
      <c r="H13" s="96"/>
      <c r="I13" s="96"/>
      <c r="J13" s="96"/>
    </row>
    <row r="14" spans="1:28" ht="14.4" x14ac:dyDescent="0.25">
      <c r="A14" s="97">
        <v>45148</v>
      </c>
      <c r="B14" s="96">
        <v>173236863</v>
      </c>
      <c r="C14" s="90" t="s">
        <v>161</v>
      </c>
      <c r="D14" s="90" t="s">
        <v>98</v>
      </c>
      <c r="E14" s="91">
        <v>5.79</v>
      </c>
      <c r="F14" s="96" t="s">
        <v>162</v>
      </c>
      <c r="G14" s="96"/>
      <c r="H14" s="96"/>
      <c r="I14" s="96"/>
      <c r="J14" s="96"/>
    </row>
    <row r="15" spans="1:28" ht="14.4" x14ac:dyDescent="0.25">
      <c r="A15" s="97">
        <v>45162</v>
      </c>
      <c r="B15" s="95">
        <v>207853851</v>
      </c>
      <c r="C15" s="90" t="s">
        <v>125</v>
      </c>
      <c r="D15" s="90" t="s">
        <v>98</v>
      </c>
      <c r="E15" s="91">
        <v>3040.22</v>
      </c>
      <c r="F15" s="96" t="s">
        <v>162</v>
      </c>
      <c r="G15" s="96"/>
      <c r="H15" s="96"/>
      <c r="I15" s="96"/>
      <c r="J15" s="96"/>
    </row>
    <row r="16" spans="1:28" s="1" customFormat="1" ht="14.4" x14ac:dyDescent="0.3">
      <c r="A16" s="89">
        <v>45174</v>
      </c>
      <c r="B16" s="96">
        <v>173552264</v>
      </c>
      <c r="C16" s="98" t="s">
        <v>178</v>
      </c>
      <c r="D16" s="90" t="s">
        <v>98</v>
      </c>
      <c r="E16" s="91">
        <v>71.73</v>
      </c>
      <c r="F16" s="91" t="s">
        <v>257</v>
      </c>
      <c r="G16" s="91"/>
      <c r="H16" s="91"/>
      <c r="I16" s="92"/>
      <c r="J16" s="92"/>
      <c r="O16" s="31"/>
      <c r="AB16" s="1">
        <v>71.73</v>
      </c>
    </row>
    <row r="17" spans="1:10" ht="14.4" x14ac:dyDescent="0.25">
      <c r="A17" s="97">
        <v>45201</v>
      </c>
      <c r="B17" s="96">
        <v>553769603</v>
      </c>
      <c r="C17" s="90" t="s">
        <v>124</v>
      </c>
      <c r="D17" s="90" t="s">
        <v>98</v>
      </c>
      <c r="E17" s="91">
        <v>5.0199999999999996</v>
      </c>
      <c r="F17" s="91" t="s">
        <v>257</v>
      </c>
      <c r="G17" s="96"/>
      <c r="H17" s="96"/>
      <c r="I17" s="96"/>
      <c r="J17" s="96"/>
    </row>
    <row r="18" spans="1:10" ht="14.4" x14ac:dyDescent="0.25">
      <c r="A18" s="97">
        <v>45267</v>
      </c>
      <c r="B18" s="96">
        <v>974075495</v>
      </c>
      <c r="C18" s="96" t="s">
        <v>207</v>
      </c>
      <c r="D18" s="96" t="s">
        <v>98</v>
      </c>
      <c r="E18" s="91">
        <v>48.96</v>
      </c>
      <c r="F18" s="91" t="s">
        <v>257</v>
      </c>
      <c r="G18" s="96"/>
      <c r="H18" s="96"/>
      <c r="I18" s="96"/>
      <c r="J18" s="96"/>
    </row>
    <row r="19" spans="1:10" ht="14.4" x14ac:dyDescent="0.25">
      <c r="A19" s="97">
        <v>45272</v>
      </c>
      <c r="B19" s="96">
        <v>155847044</v>
      </c>
      <c r="C19" s="96" t="s">
        <v>211</v>
      </c>
      <c r="D19" s="96" t="s">
        <v>98</v>
      </c>
      <c r="E19" s="91">
        <v>129.01</v>
      </c>
      <c r="F19" s="91" t="s">
        <v>257</v>
      </c>
      <c r="G19" s="96"/>
      <c r="H19" s="96"/>
      <c r="I19" s="96"/>
      <c r="J19" s="96"/>
    </row>
    <row r="20" spans="1:10" ht="14.4" x14ac:dyDescent="0.25">
      <c r="A20" s="89">
        <v>45323</v>
      </c>
      <c r="B20" s="96" t="s">
        <v>241</v>
      </c>
      <c r="C20" s="90" t="s">
        <v>239</v>
      </c>
      <c r="D20" s="96" t="s">
        <v>98</v>
      </c>
      <c r="E20" s="91">
        <v>200</v>
      </c>
      <c r="F20" s="91" t="s">
        <v>257</v>
      </c>
      <c r="G20" s="96"/>
      <c r="H20" s="96"/>
      <c r="I20" s="96"/>
      <c r="J20" s="96"/>
    </row>
    <row r="21" spans="1:10" ht="14.4" x14ac:dyDescent="0.25">
      <c r="A21" s="89">
        <v>45342</v>
      </c>
      <c r="B21" s="99">
        <v>808824316</v>
      </c>
      <c r="C21" s="90" t="s">
        <v>240</v>
      </c>
      <c r="D21" s="96" t="s">
        <v>98</v>
      </c>
      <c r="E21" s="91">
        <v>2.5</v>
      </c>
      <c r="F21" s="91" t="s">
        <v>257</v>
      </c>
      <c r="G21" s="96"/>
      <c r="H21" s="96"/>
      <c r="I21" s="96"/>
      <c r="J21" s="96"/>
    </row>
    <row r="22" spans="1:10" ht="14.4" x14ac:dyDescent="0.25">
      <c r="A22" s="89">
        <v>45342</v>
      </c>
      <c r="B22" s="99">
        <v>343475355</v>
      </c>
      <c r="C22" s="90" t="s">
        <v>242</v>
      </c>
      <c r="D22" s="96" t="s">
        <v>98</v>
      </c>
      <c r="E22" s="91">
        <v>4.59</v>
      </c>
      <c r="F22" s="91" t="s">
        <v>257</v>
      </c>
      <c r="G22" s="96"/>
      <c r="H22" s="96"/>
      <c r="I22" s="96"/>
      <c r="J22" s="96"/>
    </row>
    <row r="23" spans="1:10" ht="14.4" x14ac:dyDescent="0.25">
      <c r="A23" s="89">
        <v>45351</v>
      </c>
      <c r="B23" s="99">
        <v>553769603</v>
      </c>
      <c r="C23" s="90" t="s">
        <v>124</v>
      </c>
      <c r="D23" s="96" t="s">
        <v>98</v>
      </c>
      <c r="E23" s="91">
        <v>14.54</v>
      </c>
      <c r="F23" s="91" t="s">
        <v>257</v>
      </c>
      <c r="G23" s="96"/>
      <c r="H23" s="96"/>
      <c r="I23" s="96"/>
      <c r="J23" s="96"/>
    </row>
    <row r="24" spans="1:10" ht="14.4" x14ac:dyDescent="0.25">
      <c r="A24" s="97">
        <v>45377</v>
      </c>
      <c r="B24" s="100">
        <v>671189719906</v>
      </c>
      <c r="C24" s="96" t="s">
        <v>251</v>
      </c>
      <c r="D24" s="96" t="s">
        <v>98</v>
      </c>
      <c r="E24" s="91">
        <v>5.8</v>
      </c>
      <c r="F24" s="91" t="s">
        <v>257</v>
      </c>
      <c r="G24" s="96"/>
      <c r="H24" s="96"/>
      <c r="I24" s="96"/>
      <c r="J24" s="9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0"/>
  <sheetViews>
    <sheetView topLeftCell="A97" zoomScale="115" zoomScaleNormal="115" workbookViewId="0">
      <selection activeCell="E119" sqref="E119"/>
    </sheetView>
  </sheetViews>
  <sheetFormatPr defaultRowHeight="13.2" x14ac:dyDescent="0.25"/>
  <cols>
    <col min="5" max="5" width="12.6640625" bestFit="1" customWidth="1"/>
    <col min="6" max="6" width="0.33203125" customWidth="1"/>
    <col min="7" max="7" width="29.33203125" customWidth="1"/>
    <col min="8" max="8" width="11.6640625" customWidth="1"/>
    <col min="11" max="11" width="16.33203125" customWidth="1"/>
  </cols>
  <sheetData>
    <row r="1" spans="1:8" ht="13.8" thickBot="1" x14ac:dyDescent="0.3">
      <c r="A1" s="61"/>
      <c r="B1" s="62"/>
      <c r="C1" s="62"/>
      <c r="D1" s="62"/>
      <c r="E1" s="62"/>
      <c r="F1" s="62"/>
      <c r="G1" s="62"/>
      <c r="H1" s="63"/>
    </row>
    <row r="2" spans="1:8" x14ac:dyDescent="0.25">
      <c r="A2" s="76" t="s">
        <v>43</v>
      </c>
      <c r="B2" s="77"/>
      <c r="C2" s="77" t="s">
        <v>99</v>
      </c>
      <c r="D2" s="77"/>
      <c r="E2" s="77"/>
      <c r="F2" s="77"/>
      <c r="G2" s="77"/>
      <c r="H2" s="78"/>
    </row>
    <row r="3" spans="1:8" x14ac:dyDescent="0.25">
      <c r="A3" s="64"/>
      <c r="B3" s="25"/>
      <c r="C3" s="25"/>
      <c r="D3" s="25"/>
      <c r="E3" s="26"/>
      <c r="F3" s="25"/>
      <c r="G3" s="25"/>
      <c r="H3" s="65"/>
    </row>
    <row r="4" spans="1:8" x14ac:dyDescent="0.25">
      <c r="A4" s="64" t="s">
        <v>44</v>
      </c>
      <c r="B4" s="25"/>
      <c r="C4" s="25"/>
      <c r="E4" s="32">
        <v>7939.73</v>
      </c>
      <c r="F4" s="25" t="s">
        <v>45</v>
      </c>
      <c r="G4" s="25"/>
      <c r="H4" s="65">
        <v>12025.39</v>
      </c>
    </row>
    <row r="5" spans="1:8" x14ac:dyDescent="0.25">
      <c r="A5" s="66"/>
      <c r="F5" s="25"/>
      <c r="G5" s="25"/>
      <c r="H5" s="65"/>
    </row>
    <row r="6" spans="1:8" x14ac:dyDescent="0.25">
      <c r="A6" s="64" t="s">
        <v>47</v>
      </c>
      <c r="B6" s="25"/>
      <c r="C6" s="25"/>
      <c r="D6" s="25"/>
      <c r="E6" s="26">
        <v>7891.6</v>
      </c>
      <c r="F6" s="25" t="s">
        <v>48</v>
      </c>
      <c r="G6" s="25"/>
      <c r="H6" s="65">
        <v>3629.4</v>
      </c>
    </row>
    <row r="7" spans="1:8" x14ac:dyDescent="0.25">
      <c r="A7" s="64"/>
      <c r="B7" s="25"/>
      <c r="C7" s="25"/>
      <c r="D7" s="25"/>
      <c r="E7" s="26"/>
      <c r="H7" s="67"/>
    </row>
    <row r="8" spans="1:8" ht="14.4" x14ac:dyDescent="0.3">
      <c r="A8" s="64" t="s">
        <v>49</v>
      </c>
      <c r="B8" s="25"/>
      <c r="C8" s="25"/>
      <c r="D8" s="25"/>
      <c r="E8" s="29">
        <v>176.54</v>
      </c>
      <c r="F8" s="25"/>
      <c r="G8" s="25"/>
      <c r="H8" s="65"/>
    </row>
    <row r="9" spans="1:8" x14ac:dyDescent="0.25">
      <c r="A9" s="64"/>
      <c r="B9" s="25"/>
      <c r="C9" s="25"/>
      <c r="D9" s="25"/>
      <c r="E9" s="68"/>
      <c r="F9" s="69"/>
      <c r="G9" s="69"/>
      <c r="H9" s="70"/>
    </row>
    <row r="10" spans="1:8" ht="13.8" thickBot="1" x14ac:dyDescent="0.3">
      <c r="A10" s="71" t="s">
        <v>50</v>
      </c>
      <c r="B10" s="72"/>
      <c r="C10" s="72"/>
      <c r="D10" s="72"/>
      <c r="E10" s="73">
        <f>SUM(E4+E6-E8)</f>
        <v>15654.789999999999</v>
      </c>
      <c r="F10" s="74"/>
      <c r="G10" s="74"/>
      <c r="H10" s="75">
        <f>SUM(H4:H8)</f>
        <v>15654.789999999999</v>
      </c>
    </row>
    <row r="11" spans="1:8" ht="13.8" thickBot="1" x14ac:dyDescent="0.3"/>
    <row r="12" spans="1:8" x14ac:dyDescent="0.25">
      <c r="A12" s="76" t="s">
        <v>43</v>
      </c>
      <c r="B12" s="77"/>
      <c r="C12" s="77" t="s">
        <v>127</v>
      </c>
      <c r="D12" s="77"/>
      <c r="E12" s="77"/>
      <c r="F12" s="77"/>
      <c r="G12" s="77"/>
      <c r="H12" s="78"/>
    </row>
    <row r="13" spans="1:8" x14ac:dyDescent="0.25">
      <c r="A13" s="64"/>
      <c r="B13" s="25"/>
      <c r="C13" s="25"/>
      <c r="D13" s="25"/>
      <c r="E13" s="26"/>
      <c r="F13" s="25"/>
      <c r="G13" s="25"/>
      <c r="H13" s="65"/>
    </row>
    <row r="14" spans="1:8" x14ac:dyDescent="0.25">
      <c r="A14" s="64" t="s">
        <v>44</v>
      </c>
      <c r="B14" s="25"/>
      <c r="C14" s="25"/>
      <c r="E14" s="32">
        <v>7939.73</v>
      </c>
      <c r="F14" s="25" t="s">
        <v>45</v>
      </c>
      <c r="G14" s="25"/>
      <c r="H14" s="65">
        <v>6379.32</v>
      </c>
    </row>
    <row r="15" spans="1:8" x14ac:dyDescent="0.25">
      <c r="A15" s="66"/>
      <c r="F15" s="25"/>
      <c r="G15" s="25"/>
      <c r="H15" s="65"/>
    </row>
    <row r="16" spans="1:8" x14ac:dyDescent="0.25">
      <c r="A16" s="64" t="s">
        <v>47</v>
      </c>
      <c r="B16" s="25"/>
      <c r="C16" s="25"/>
      <c r="D16" s="25"/>
      <c r="E16" s="26">
        <v>8348.76</v>
      </c>
      <c r="F16" s="25" t="s">
        <v>48</v>
      </c>
      <c r="G16" s="25"/>
      <c r="H16" s="65">
        <v>3649.89</v>
      </c>
    </row>
    <row r="17" spans="1:8" x14ac:dyDescent="0.25">
      <c r="A17" s="64"/>
      <c r="B17" s="25"/>
      <c r="C17" s="25"/>
      <c r="D17" s="25"/>
      <c r="E17" s="26"/>
      <c r="H17" s="67"/>
    </row>
    <row r="18" spans="1:8" ht="14.4" x14ac:dyDescent="0.3">
      <c r="A18" s="64" t="s">
        <v>49</v>
      </c>
      <c r="B18" s="25"/>
      <c r="C18" s="25"/>
      <c r="D18" s="25"/>
      <c r="E18" s="29">
        <v>6259.28</v>
      </c>
      <c r="F18" s="25"/>
      <c r="G18" s="25"/>
      <c r="H18" s="65"/>
    </row>
    <row r="19" spans="1:8" x14ac:dyDescent="0.25">
      <c r="A19" s="64"/>
      <c r="B19" s="25"/>
      <c r="C19" s="25"/>
      <c r="D19" s="25"/>
      <c r="E19" s="68"/>
      <c r="F19" s="69"/>
      <c r="G19" s="69"/>
      <c r="H19" s="70"/>
    </row>
    <row r="20" spans="1:8" ht="13.8" thickBot="1" x14ac:dyDescent="0.3">
      <c r="A20" s="71" t="s">
        <v>50</v>
      </c>
      <c r="B20" s="72"/>
      <c r="C20" s="72"/>
      <c r="D20" s="72"/>
      <c r="E20" s="73">
        <f>SUM(E14+E16-E18)</f>
        <v>10029.209999999999</v>
      </c>
      <c r="F20" s="74"/>
      <c r="G20" s="74"/>
      <c r="H20" s="75">
        <f>SUM(H14:H18)</f>
        <v>10029.209999999999</v>
      </c>
    </row>
    <row r="21" spans="1:8" ht="13.8" thickBot="1" x14ac:dyDescent="0.3"/>
    <row r="22" spans="1:8" x14ac:dyDescent="0.25">
      <c r="A22" s="76" t="s">
        <v>43</v>
      </c>
      <c r="B22" s="77"/>
      <c r="C22" s="77" t="s">
        <v>149</v>
      </c>
      <c r="D22" s="77"/>
      <c r="E22" s="77"/>
      <c r="F22" s="77"/>
      <c r="G22" s="77"/>
      <c r="H22" s="78"/>
    </row>
    <row r="23" spans="1:8" x14ac:dyDescent="0.25">
      <c r="A23" s="64"/>
      <c r="B23" s="25"/>
      <c r="C23" s="25"/>
      <c r="D23" s="25"/>
      <c r="E23" s="26"/>
      <c r="F23" s="25"/>
      <c r="G23" s="25"/>
      <c r="H23" s="65"/>
    </row>
    <row r="24" spans="1:8" x14ac:dyDescent="0.25">
      <c r="A24" s="64" t="s">
        <v>44</v>
      </c>
      <c r="B24" s="25"/>
      <c r="C24" s="25"/>
      <c r="E24" s="32">
        <v>7939.73</v>
      </c>
      <c r="F24" s="25" t="s">
        <v>45</v>
      </c>
      <c r="G24" s="25"/>
      <c r="H24" s="65">
        <v>8944.51</v>
      </c>
    </row>
    <row r="25" spans="1:8" x14ac:dyDescent="0.25">
      <c r="A25" s="66"/>
      <c r="F25" s="25"/>
      <c r="G25" s="25"/>
      <c r="H25" s="65"/>
    </row>
    <row r="26" spans="1:8" x14ac:dyDescent="0.25">
      <c r="A26" s="64" t="s">
        <v>47</v>
      </c>
      <c r="B26" s="25"/>
      <c r="C26" s="25"/>
      <c r="D26" s="25"/>
      <c r="E26" s="26">
        <v>11517.53</v>
      </c>
      <c r="F26" s="25" t="s">
        <v>48</v>
      </c>
      <c r="G26" s="25"/>
      <c r="H26" s="65">
        <v>3649.89</v>
      </c>
    </row>
    <row r="27" spans="1:8" x14ac:dyDescent="0.25">
      <c r="A27" s="64"/>
      <c r="B27" s="25"/>
      <c r="C27" s="25"/>
      <c r="D27" s="25"/>
      <c r="E27" s="26"/>
      <c r="H27" s="67"/>
    </row>
    <row r="28" spans="1:8" ht="14.4" x14ac:dyDescent="0.3">
      <c r="A28" s="64" t="s">
        <v>49</v>
      </c>
      <c r="B28" s="25"/>
      <c r="C28" s="25"/>
      <c r="D28" s="25"/>
      <c r="E28" s="29">
        <v>6862.86</v>
      </c>
      <c r="F28" s="25"/>
      <c r="G28" s="25"/>
      <c r="H28" s="65"/>
    </row>
    <row r="29" spans="1:8" x14ac:dyDescent="0.25">
      <c r="A29" s="64"/>
      <c r="B29" s="25"/>
      <c r="C29" s="25"/>
      <c r="D29" s="25"/>
      <c r="E29" s="68"/>
      <c r="F29" s="69"/>
      <c r="G29" s="69"/>
      <c r="H29" s="70"/>
    </row>
    <row r="30" spans="1:8" ht="13.8" thickBot="1" x14ac:dyDescent="0.3">
      <c r="A30" s="71" t="s">
        <v>50</v>
      </c>
      <c r="B30" s="72"/>
      <c r="C30" s="72"/>
      <c r="D30" s="72"/>
      <c r="E30" s="73">
        <f>SUM(E24+E26-E28)</f>
        <v>12594.400000000001</v>
      </c>
      <c r="F30" s="74"/>
      <c r="G30" s="74"/>
      <c r="H30" s="75">
        <f>SUM(H24:H28)</f>
        <v>12594.4</v>
      </c>
    </row>
    <row r="31" spans="1:8" ht="13.8" thickBot="1" x14ac:dyDescent="0.3"/>
    <row r="32" spans="1:8" x14ac:dyDescent="0.25">
      <c r="A32" s="76" t="s">
        <v>43</v>
      </c>
      <c r="B32" s="77"/>
      <c r="C32" s="77" t="s">
        <v>157</v>
      </c>
      <c r="D32" s="77"/>
      <c r="E32" s="77"/>
      <c r="F32" s="77"/>
      <c r="G32" s="77"/>
      <c r="H32" s="78"/>
    </row>
    <row r="33" spans="1:8" x14ac:dyDescent="0.25">
      <c r="A33" s="64"/>
      <c r="B33" s="25"/>
      <c r="C33" s="25"/>
      <c r="D33" s="25"/>
      <c r="E33" s="26"/>
      <c r="F33" s="25"/>
      <c r="G33" s="25"/>
      <c r="H33" s="65"/>
    </row>
    <row r="34" spans="1:8" x14ac:dyDescent="0.25">
      <c r="A34" s="64" t="s">
        <v>44</v>
      </c>
      <c r="B34" s="25"/>
      <c r="C34" s="25"/>
      <c r="E34" s="32">
        <v>7939.73</v>
      </c>
      <c r="F34" s="25" t="s">
        <v>45</v>
      </c>
      <c r="G34" s="25"/>
      <c r="H34" s="65">
        <v>5331.78</v>
      </c>
    </row>
    <row r="35" spans="1:8" x14ac:dyDescent="0.25">
      <c r="A35" s="66"/>
      <c r="F35" s="25"/>
      <c r="G35" s="25"/>
      <c r="H35" s="65"/>
    </row>
    <row r="36" spans="1:8" x14ac:dyDescent="0.25">
      <c r="A36" s="64" t="s">
        <v>47</v>
      </c>
      <c r="B36" s="25"/>
      <c r="C36" s="25"/>
      <c r="D36" s="25"/>
      <c r="E36" s="26">
        <v>11517.53</v>
      </c>
      <c r="F36" s="25" t="s">
        <v>48</v>
      </c>
      <c r="G36" s="25"/>
      <c r="H36" s="65">
        <v>3649.89</v>
      </c>
    </row>
    <row r="37" spans="1:8" x14ac:dyDescent="0.25">
      <c r="A37" s="64"/>
      <c r="B37" s="25"/>
      <c r="C37" s="25"/>
      <c r="D37" s="25"/>
      <c r="E37" s="26"/>
      <c r="H37" s="67"/>
    </row>
    <row r="38" spans="1:8" ht="14.4" x14ac:dyDescent="0.3">
      <c r="A38" s="64" t="s">
        <v>49</v>
      </c>
      <c r="B38" s="25"/>
      <c r="C38" s="25"/>
      <c r="D38" s="25"/>
      <c r="E38" s="29">
        <v>10475.59</v>
      </c>
      <c r="F38" s="25"/>
      <c r="G38" s="25"/>
      <c r="H38" s="65"/>
    </row>
    <row r="39" spans="1:8" x14ac:dyDescent="0.25">
      <c r="A39" s="64"/>
      <c r="B39" s="25"/>
      <c r="C39" s="25"/>
      <c r="D39" s="25"/>
      <c r="E39" s="68"/>
      <c r="F39" s="69"/>
      <c r="G39" s="69"/>
      <c r="H39" s="70"/>
    </row>
    <row r="40" spans="1:8" ht="13.8" thickBot="1" x14ac:dyDescent="0.3">
      <c r="A40" s="71" t="s">
        <v>50</v>
      </c>
      <c r="B40" s="72"/>
      <c r="C40" s="72"/>
      <c r="D40" s="72"/>
      <c r="E40" s="73">
        <f>SUM(E34+E36-E38)</f>
        <v>8981.6700000000019</v>
      </c>
      <c r="F40" s="74"/>
      <c r="G40" s="74"/>
      <c r="H40" s="75">
        <f>SUM(H34:H38)</f>
        <v>8981.67</v>
      </c>
    </row>
    <row r="41" spans="1:8" ht="13.8" thickBot="1" x14ac:dyDescent="0.3"/>
    <row r="42" spans="1:8" x14ac:dyDescent="0.25">
      <c r="A42" s="76" t="s">
        <v>43</v>
      </c>
      <c r="B42" s="77"/>
      <c r="C42" s="77" t="s">
        <v>174</v>
      </c>
      <c r="D42" s="77"/>
      <c r="E42" s="77"/>
      <c r="F42" s="77"/>
      <c r="G42" s="77"/>
      <c r="H42" s="78"/>
    </row>
    <row r="43" spans="1:8" x14ac:dyDescent="0.25">
      <c r="A43" s="64"/>
      <c r="B43" s="25"/>
      <c r="C43" s="25"/>
      <c r="D43" s="25"/>
      <c r="E43" s="26"/>
      <c r="F43" s="25"/>
      <c r="G43" s="25"/>
      <c r="H43" s="65"/>
    </row>
    <row r="44" spans="1:8" x14ac:dyDescent="0.25">
      <c r="A44" s="64" t="s">
        <v>44</v>
      </c>
      <c r="B44" s="25"/>
      <c r="C44" s="25"/>
      <c r="E44" s="32">
        <v>7939.73</v>
      </c>
      <c r="F44" s="25" t="s">
        <v>45</v>
      </c>
      <c r="G44" s="25"/>
      <c r="H44" s="65">
        <v>5177.47</v>
      </c>
    </row>
    <row r="45" spans="1:8" x14ac:dyDescent="0.25">
      <c r="A45" s="66"/>
      <c r="F45" s="25"/>
      <c r="G45" s="25"/>
      <c r="H45" s="65"/>
    </row>
    <row r="46" spans="1:8" x14ac:dyDescent="0.25">
      <c r="A46" s="64" t="s">
        <v>47</v>
      </c>
      <c r="B46" s="25"/>
      <c r="C46" s="25"/>
      <c r="D46" s="25"/>
      <c r="E46" s="26">
        <v>14595.62</v>
      </c>
      <c r="F46" s="25" t="s">
        <v>48</v>
      </c>
      <c r="G46" s="25"/>
      <c r="H46" s="65">
        <v>3649.89</v>
      </c>
    </row>
    <row r="47" spans="1:8" x14ac:dyDescent="0.25">
      <c r="A47" s="64"/>
      <c r="B47" s="25"/>
      <c r="C47" s="25"/>
      <c r="D47" s="25"/>
      <c r="E47" s="26"/>
      <c r="H47" s="67"/>
    </row>
    <row r="48" spans="1:8" ht="14.4" x14ac:dyDescent="0.3">
      <c r="A48" s="64" t="s">
        <v>49</v>
      </c>
      <c r="B48" s="25"/>
      <c r="C48" s="25"/>
      <c r="D48" s="25"/>
      <c r="E48" s="29">
        <v>13707.99</v>
      </c>
      <c r="F48" s="25"/>
      <c r="G48" s="25"/>
      <c r="H48" s="65"/>
    </row>
    <row r="49" spans="1:8" x14ac:dyDescent="0.25">
      <c r="A49" s="64"/>
      <c r="B49" s="25"/>
      <c r="C49" s="25"/>
      <c r="D49" s="25"/>
      <c r="E49" s="68"/>
      <c r="F49" s="69"/>
      <c r="G49" s="69"/>
      <c r="H49" s="70"/>
    </row>
    <row r="50" spans="1:8" ht="13.8" thickBot="1" x14ac:dyDescent="0.3">
      <c r="A50" s="71" t="s">
        <v>50</v>
      </c>
      <c r="B50" s="72"/>
      <c r="C50" s="72"/>
      <c r="D50" s="72"/>
      <c r="E50" s="73">
        <f>SUM(E44+E46-E48)</f>
        <v>8827.3599999999988</v>
      </c>
      <c r="F50" s="74"/>
      <c r="G50" s="74"/>
      <c r="H50" s="75">
        <f>SUM(H44:H48)</f>
        <v>8827.36</v>
      </c>
    </row>
    <row r="51" spans="1:8" ht="13.8" thickBot="1" x14ac:dyDescent="0.3"/>
    <row r="52" spans="1:8" x14ac:dyDescent="0.25">
      <c r="A52" s="76" t="s">
        <v>43</v>
      </c>
      <c r="B52" s="77"/>
      <c r="C52" s="77" t="s">
        <v>187</v>
      </c>
      <c r="D52" s="77"/>
      <c r="E52" s="77"/>
      <c r="F52" s="77"/>
      <c r="G52" s="77"/>
      <c r="H52" s="78"/>
    </row>
    <row r="53" spans="1:8" x14ac:dyDescent="0.25">
      <c r="A53" s="64"/>
      <c r="B53" s="25"/>
      <c r="C53" s="25"/>
      <c r="D53" s="25"/>
      <c r="E53" s="26"/>
      <c r="F53" s="25"/>
      <c r="G53" s="25"/>
      <c r="H53" s="65"/>
    </row>
    <row r="54" spans="1:8" x14ac:dyDescent="0.25">
      <c r="A54" s="64" t="s">
        <v>44</v>
      </c>
      <c r="B54" s="25"/>
      <c r="C54" s="25"/>
      <c r="E54" s="32">
        <v>7939.73</v>
      </c>
      <c r="F54" s="25" t="s">
        <v>45</v>
      </c>
      <c r="G54" s="25"/>
      <c r="H54" s="65">
        <v>11595.02</v>
      </c>
    </row>
    <row r="55" spans="1:8" x14ac:dyDescent="0.25">
      <c r="A55" s="66"/>
      <c r="F55" s="25"/>
      <c r="G55" s="25"/>
      <c r="H55" s="65"/>
    </row>
    <row r="56" spans="1:8" x14ac:dyDescent="0.25">
      <c r="A56" s="64" t="s">
        <v>47</v>
      </c>
      <c r="B56" s="25"/>
      <c r="C56" s="25"/>
      <c r="D56" s="25"/>
      <c r="E56" s="26">
        <v>14642.59</v>
      </c>
      <c r="F56" s="25" t="s">
        <v>48</v>
      </c>
      <c r="G56" s="25"/>
      <c r="H56" s="65">
        <v>3649.89</v>
      </c>
    </row>
    <row r="57" spans="1:8" x14ac:dyDescent="0.25">
      <c r="A57" s="64"/>
      <c r="B57" s="25"/>
      <c r="C57" s="25"/>
      <c r="D57" s="25"/>
      <c r="E57" s="26"/>
      <c r="H57" s="67"/>
    </row>
    <row r="58" spans="1:8" ht="14.4" x14ac:dyDescent="0.3">
      <c r="A58" s="64" t="s">
        <v>49</v>
      </c>
      <c r="B58" s="25"/>
      <c r="C58" s="25"/>
      <c r="D58" s="25"/>
      <c r="E58" s="29">
        <v>21947.77</v>
      </c>
      <c r="F58" s="25"/>
      <c r="G58" s="25"/>
      <c r="H58" s="65"/>
    </row>
    <row r="59" spans="1:8" x14ac:dyDescent="0.25">
      <c r="A59" s="64"/>
      <c r="B59" s="25"/>
      <c r="C59" s="25"/>
      <c r="D59" s="25"/>
      <c r="E59" s="68"/>
      <c r="F59" s="69"/>
      <c r="G59" s="69"/>
      <c r="H59" s="70"/>
    </row>
    <row r="60" spans="1:8" ht="13.8" thickBot="1" x14ac:dyDescent="0.3">
      <c r="A60" s="71" t="s">
        <v>50</v>
      </c>
      <c r="B60" s="72"/>
      <c r="C60" s="72"/>
      <c r="D60" s="72"/>
      <c r="E60" s="73">
        <f>SUM(E54-E56+E58)</f>
        <v>15244.91</v>
      </c>
      <c r="F60" s="74"/>
      <c r="G60" s="74"/>
      <c r="H60" s="75">
        <f>SUM(H54:H58)</f>
        <v>15244.91</v>
      </c>
    </row>
    <row r="61" spans="1:8" ht="13.8" thickBot="1" x14ac:dyDescent="0.3"/>
    <row r="62" spans="1:8" x14ac:dyDescent="0.25">
      <c r="A62" s="76" t="s">
        <v>43</v>
      </c>
      <c r="B62" s="77"/>
      <c r="C62" s="77" t="s">
        <v>195</v>
      </c>
      <c r="D62" s="77"/>
      <c r="E62" s="77"/>
      <c r="F62" s="77"/>
      <c r="G62" s="77"/>
      <c r="H62" s="78"/>
    </row>
    <row r="63" spans="1:8" x14ac:dyDescent="0.25">
      <c r="A63" s="64"/>
      <c r="B63" s="25"/>
      <c r="C63" s="25"/>
      <c r="D63" s="25"/>
      <c r="E63" s="26"/>
      <c r="F63" s="25"/>
      <c r="G63" s="25"/>
      <c r="H63" s="65"/>
    </row>
    <row r="64" spans="1:8" x14ac:dyDescent="0.25">
      <c r="A64" s="64" t="s">
        <v>44</v>
      </c>
      <c r="B64" s="25"/>
      <c r="C64" s="25"/>
      <c r="E64" s="32">
        <v>7939.73</v>
      </c>
      <c r="F64" s="25" t="s">
        <v>45</v>
      </c>
      <c r="G64" s="25"/>
      <c r="H64" s="65">
        <v>11129.35</v>
      </c>
    </row>
    <row r="65" spans="1:8" x14ac:dyDescent="0.25">
      <c r="A65" s="66"/>
      <c r="F65" s="25"/>
      <c r="G65" s="25"/>
      <c r="H65" s="65"/>
    </row>
    <row r="66" spans="1:8" x14ac:dyDescent="0.25">
      <c r="A66" s="64" t="s">
        <v>47</v>
      </c>
      <c r="B66" s="25"/>
      <c r="C66" s="25"/>
      <c r="D66" s="25"/>
      <c r="E66" s="26">
        <v>21947.77</v>
      </c>
      <c r="F66" s="25" t="s">
        <v>48</v>
      </c>
      <c r="G66" s="25"/>
      <c r="H66" s="65">
        <v>3649.89</v>
      </c>
    </row>
    <row r="67" spans="1:8" x14ac:dyDescent="0.25">
      <c r="A67" s="64"/>
      <c r="B67" s="25"/>
      <c r="C67" s="25"/>
      <c r="D67" s="25"/>
      <c r="E67" s="26"/>
      <c r="H67" s="67"/>
    </row>
    <row r="68" spans="1:8" ht="14.4" x14ac:dyDescent="0.3">
      <c r="A68" s="64" t="s">
        <v>49</v>
      </c>
      <c r="B68" s="25"/>
      <c r="C68" s="25"/>
      <c r="D68" s="25"/>
      <c r="E68" s="29">
        <v>15108.26</v>
      </c>
      <c r="F68" s="25"/>
      <c r="G68" s="25"/>
      <c r="H68" s="65"/>
    </row>
    <row r="69" spans="1:8" x14ac:dyDescent="0.25">
      <c r="A69" s="64"/>
      <c r="B69" s="25"/>
      <c r="C69" s="25"/>
      <c r="D69" s="25"/>
      <c r="E69" s="68"/>
      <c r="F69" s="69"/>
      <c r="G69" s="69"/>
      <c r="H69" s="70"/>
    </row>
    <row r="70" spans="1:8" ht="13.8" thickBot="1" x14ac:dyDescent="0.3">
      <c r="A70" s="71" t="s">
        <v>50</v>
      </c>
      <c r="B70" s="72"/>
      <c r="C70" s="72"/>
      <c r="D70" s="72"/>
      <c r="E70" s="73">
        <f>SUM(E64+E66-E68)</f>
        <v>14779.24</v>
      </c>
      <c r="F70" s="74"/>
      <c r="G70" s="74"/>
      <c r="H70" s="75">
        <f>SUM(H64:H68)</f>
        <v>14779.24</v>
      </c>
    </row>
    <row r="71" spans="1:8" ht="13.8" thickBot="1" x14ac:dyDescent="0.3"/>
    <row r="72" spans="1:8" x14ac:dyDescent="0.25">
      <c r="A72" s="76" t="s">
        <v>43</v>
      </c>
      <c r="B72" s="77"/>
      <c r="C72" s="77" t="s">
        <v>200</v>
      </c>
      <c r="D72" s="77"/>
      <c r="E72" s="77"/>
      <c r="F72" s="77"/>
      <c r="G72" s="77"/>
      <c r="H72" s="78"/>
    </row>
    <row r="73" spans="1:8" x14ac:dyDescent="0.25">
      <c r="A73" s="64"/>
      <c r="B73" s="25"/>
      <c r="C73" s="25"/>
      <c r="D73" s="25"/>
      <c r="E73" s="26"/>
      <c r="F73" s="25"/>
      <c r="G73" s="25"/>
      <c r="H73" s="65"/>
    </row>
    <row r="74" spans="1:8" x14ac:dyDescent="0.25">
      <c r="A74" s="64" t="s">
        <v>44</v>
      </c>
      <c r="B74" s="25"/>
      <c r="C74" s="25"/>
      <c r="E74" s="32">
        <v>7939.73</v>
      </c>
      <c r="F74" s="25" t="s">
        <v>45</v>
      </c>
      <c r="G74" s="25"/>
      <c r="H74" s="65">
        <v>10724.78</v>
      </c>
    </row>
    <row r="75" spans="1:8" x14ac:dyDescent="0.25">
      <c r="A75" s="66"/>
      <c r="F75" s="25"/>
      <c r="G75" s="25"/>
      <c r="H75" s="65"/>
    </row>
    <row r="76" spans="1:8" x14ac:dyDescent="0.25">
      <c r="A76" s="64" t="s">
        <v>47</v>
      </c>
      <c r="B76" s="25"/>
      <c r="C76" s="25"/>
      <c r="D76" s="25"/>
      <c r="E76" s="26">
        <v>21947.77</v>
      </c>
      <c r="F76" s="25" t="s">
        <v>48</v>
      </c>
      <c r="G76" s="25"/>
      <c r="H76" s="65">
        <v>3649.89</v>
      </c>
    </row>
    <row r="77" spans="1:8" x14ac:dyDescent="0.25">
      <c r="A77" s="64"/>
      <c r="B77" s="25"/>
      <c r="C77" s="25"/>
      <c r="D77" s="25"/>
      <c r="E77" s="26"/>
      <c r="H77" s="67"/>
    </row>
    <row r="78" spans="1:8" ht="14.4" x14ac:dyDescent="0.3">
      <c r="A78" s="64" t="s">
        <v>49</v>
      </c>
      <c r="B78" s="25"/>
      <c r="C78" s="25"/>
      <c r="D78" s="25"/>
      <c r="E78" s="29">
        <v>15512.83</v>
      </c>
      <c r="F78" s="25"/>
      <c r="G78" s="25"/>
      <c r="H78" s="65"/>
    </row>
    <row r="79" spans="1:8" x14ac:dyDescent="0.25">
      <c r="A79" s="64"/>
      <c r="B79" s="25"/>
      <c r="C79" s="25"/>
      <c r="D79" s="25"/>
      <c r="E79" s="68"/>
      <c r="F79" s="69"/>
      <c r="G79" s="69"/>
      <c r="H79" s="70"/>
    </row>
    <row r="80" spans="1:8" ht="13.8" thickBot="1" x14ac:dyDescent="0.3">
      <c r="A80" s="71" t="s">
        <v>50</v>
      </c>
      <c r="B80" s="72"/>
      <c r="C80" s="72"/>
      <c r="D80" s="72"/>
      <c r="E80" s="73">
        <f>SUM(E74+E76-E78)</f>
        <v>14374.67</v>
      </c>
      <c r="F80" s="74"/>
      <c r="G80" s="74"/>
      <c r="H80" s="75">
        <f>SUM(H74:H78)</f>
        <v>14374.67</v>
      </c>
    </row>
    <row r="81" spans="1:8" ht="13.8" thickBot="1" x14ac:dyDescent="0.3"/>
    <row r="82" spans="1:8" x14ac:dyDescent="0.25">
      <c r="A82" s="76" t="s">
        <v>43</v>
      </c>
      <c r="B82" s="77"/>
      <c r="C82" s="77" t="s">
        <v>208</v>
      </c>
      <c r="D82" s="77"/>
      <c r="E82" s="77"/>
      <c r="F82" s="77"/>
      <c r="G82" s="77"/>
      <c r="H82" s="78"/>
    </row>
    <row r="83" spans="1:8" x14ac:dyDescent="0.25">
      <c r="A83" s="64"/>
      <c r="B83" s="25"/>
      <c r="C83" s="25"/>
      <c r="D83" s="25"/>
      <c r="E83" s="26"/>
      <c r="F83" s="25"/>
      <c r="G83" s="25"/>
      <c r="H83" s="65"/>
    </row>
    <row r="84" spans="1:8" x14ac:dyDescent="0.25">
      <c r="A84" s="64" t="s">
        <v>44</v>
      </c>
      <c r="B84" s="25"/>
      <c r="C84" s="25"/>
      <c r="E84" s="32">
        <v>7939.73</v>
      </c>
      <c r="F84" s="25" t="s">
        <v>45</v>
      </c>
      <c r="G84" s="25"/>
      <c r="H84" s="65">
        <v>10297.49</v>
      </c>
    </row>
    <row r="85" spans="1:8" x14ac:dyDescent="0.25">
      <c r="A85" s="66"/>
      <c r="F85" s="25"/>
      <c r="G85" s="25"/>
      <c r="H85" s="65"/>
    </row>
    <row r="86" spans="1:8" x14ac:dyDescent="0.25">
      <c r="A86" s="64" t="s">
        <v>47</v>
      </c>
      <c r="B86" s="25"/>
      <c r="C86" s="25"/>
      <c r="D86" s="25"/>
      <c r="E86" s="26">
        <v>21947.77</v>
      </c>
      <c r="F86" s="25" t="s">
        <v>48</v>
      </c>
      <c r="G86" s="25"/>
      <c r="H86" s="65">
        <v>3649.89</v>
      </c>
    </row>
    <row r="87" spans="1:8" x14ac:dyDescent="0.25">
      <c r="A87" s="64"/>
      <c r="B87" s="25"/>
      <c r="C87" s="25"/>
      <c r="D87" s="25"/>
      <c r="E87" s="26"/>
      <c r="H87" s="67"/>
    </row>
    <row r="88" spans="1:8" ht="14.4" x14ac:dyDescent="0.3">
      <c r="A88" s="64" t="s">
        <v>49</v>
      </c>
      <c r="B88" s="25"/>
      <c r="C88" s="25"/>
      <c r="D88" s="25"/>
      <c r="E88" s="29">
        <v>15940.12</v>
      </c>
      <c r="F88" s="25"/>
      <c r="G88" s="25"/>
      <c r="H88" s="65"/>
    </row>
    <row r="89" spans="1:8" x14ac:dyDescent="0.25">
      <c r="A89" s="64"/>
      <c r="B89" s="25"/>
      <c r="C89" s="25"/>
      <c r="D89" s="25"/>
      <c r="E89" s="68"/>
      <c r="F89" s="69"/>
      <c r="G89" s="69"/>
      <c r="H89" s="70"/>
    </row>
    <row r="90" spans="1:8" ht="13.8" thickBot="1" x14ac:dyDescent="0.3">
      <c r="A90" s="71" t="s">
        <v>50</v>
      </c>
      <c r="B90" s="72"/>
      <c r="C90" s="72"/>
      <c r="D90" s="72"/>
      <c r="E90" s="73">
        <f>SUM(E84+E86-E88)</f>
        <v>13947.38</v>
      </c>
      <c r="F90" s="74"/>
      <c r="G90" s="74"/>
      <c r="H90" s="75">
        <f>SUM(H84:H88)</f>
        <v>13947.38</v>
      </c>
    </row>
    <row r="91" spans="1:8" ht="13.8" thickBot="1" x14ac:dyDescent="0.3"/>
    <row r="92" spans="1:8" x14ac:dyDescent="0.25">
      <c r="A92" s="76" t="s">
        <v>43</v>
      </c>
      <c r="B92" s="77"/>
      <c r="C92" s="77" t="s">
        <v>220</v>
      </c>
      <c r="D92" s="77"/>
      <c r="E92" s="77"/>
      <c r="F92" s="77"/>
      <c r="G92" s="77"/>
      <c r="H92" s="78"/>
    </row>
    <row r="93" spans="1:8" x14ac:dyDescent="0.25">
      <c r="A93" s="64"/>
      <c r="B93" s="25"/>
      <c r="C93" s="25"/>
      <c r="D93" s="25"/>
      <c r="E93" s="26"/>
      <c r="F93" s="25"/>
      <c r="G93" s="25"/>
      <c r="H93" s="65"/>
    </row>
    <row r="94" spans="1:8" x14ac:dyDescent="0.25">
      <c r="A94" s="64" t="s">
        <v>44</v>
      </c>
      <c r="B94" s="25"/>
      <c r="C94" s="25"/>
      <c r="E94" s="32">
        <v>7939.73</v>
      </c>
      <c r="F94" s="25" t="s">
        <v>45</v>
      </c>
      <c r="G94" s="25"/>
      <c r="H94" s="65">
        <v>9847.1299999999992</v>
      </c>
    </row>
    <row r="95" spans="1:8" x14ac:dyDescent="0.25">
      <c r="A95" s="66"/>
      <c r="F95" s="25"/>
      <c r="G95" s="25"/>
      <c r="H95" s="65"/>
    </row>
    <row r="96" spans="1:8" x14ac:dyDescent="0.25">
      <c r="A96" s="64" t="s">
        <v>47</v>
      </c>
      <c r="B96" s="25"/>
      <c r="C96" s="25"/>
      <c r="D96" s="25"/>
      <c r="E96" s="26">
        <v>22592.81</v>
      </c>
      <c r="F96" s="25" t="s">
        <v>48</v>
      </c>
      <c r="G96" s="25"/>
      <c r="H96" s="65">
        <v>3649.89</v>
      </c>
    </row>
    <row r="97" spans="1:8" x14ac:dyDescent="0.25">
      <c r="A97" s="64"/>
      <c r="B97" s="25"/>
      <c r="C97" s="25"/>
      <c r="D97" s="25"/>
      <c r="E97" s="26"/>
      <c r="H97" s="67"/>
    </row>
    <row r="98" spans="1:8" ht="14.4" x14ac:dyDescent="0.3">
      <c r="A98" s="64" t="s">
        <v>49</v>
      </c>
      <c r="B98" s="25"/>
      <c r="C98" s="25"/>
      <c r="D98" s="25"/>
      <c r="E98" s="29">
        <v>17035.52</v>
      </c>
      <c r="F98" s="25"/>
      <c r="G98" s="25"/>
      <c r="H98" s="65"/>
    </row>
    <row r="99" spans="1:8" x14ac:dyDescent="0.25">
      <c r="A99" s="64"/>
      <c r="B99" s="25"/>
      <c r="C99" s="25"/>
      <c r="D99" s="25"/>
      <c r="E99" s="68"/>
      <c r="F99" s="69"/>
      <c r="G99" s="69"/>
      <c r="H99" s="70"/>
    </row>
    <row r="100" spans="1:8" ht="13.8" thickBot="1" x14ac:dyDescent="0.3">
      <c r="A100" s="71" t="s">
        <v>50</v>
      </c>
      <c r="B100" s="72"/>
      <c r="C100" s="72"/>
      <c r="D100" s="72"/>
      <c r="E100" s="73">
        <f>SUM(E94+E96-E98)</f>
        <v>13497.02</v>
      </c>
      <c r="F100" s="74"/>
      <c r="G100" s="74"/>
      <c r="H100" s="75">
        <f>SUM(H94:H98)</f>
        <v>13497.019999999999</v>
      </c>
    </row>
    <row r="101" spans="1:8" ht="13.8" thickBot="1" x14ac:dyDescent="0.3"/>
    <row r="102" spans="1:8" x14ac:dyDescent="0.25">
      <c r="A102" s="76" t="s">
        <v>43</v>
      </c>
      <c r="B102" s="77"/>
      <c r="C102" s="77" t="s">
        <v>243</v>
      </c>
      <c r="D102" s="77"/>
      <c r="E102" s="77"/>
      <c r="F102" s="77"/>
      <c r="G102" s="77"/>
      <c r="H102" s="78"/>
    </row>
    <row r="103" spans="1:8" x14ac:dyDescent="0.25">
      <c r="A103" s="64"/>
      <c r="B103" s="25"/>
      <c r="C103" s="25"/>
      <c r="D103" s="25"/>
      <c r="E103" s="26"/>
      <c r="F103" s="25"/>
      <c r="G103" s="25"/>
      <c r="H103" s="65"/>
    </row>
    <row r="104" spans="1:8" x14ac:dyDescent="0.25">
      <c r="A104" s="64" t="s">
        <v>44</v>
      </c>
      <c r="B104" s="25"/>
      <c r="C104" s="25"/>
      <c r="E104" s="32">
        <v>7939.73</v>
      </c>
      <c r="F104" s="25" t="s">
        <v>45</v>
      </c>
      <c r="G104" s="25"/>
      <c r="H104" s="65">
        <v>8698.76</v>
      </c>
    </row>
    <row r="105" spans="1:8" x14ac:dyDescent="0.25">
      <c r="A105" s="66"/>
      <c r="F105" s="25"/>
      <c r="G105" s="25"/>
      <c r="H105" s="65"/>
    </row>
    <row r="106" spans="1:8" x14ac:dyDescent="0.25">
      <c r="A106" s="64" t="s">
        <v>47</v>
      </c>
      <c r="B106" s="25"/>
      <c r="C106" s="25"/>
      <c r="D106" s="25"/>
      <c r="E106" s="26">
        <v>23592.81</v>
      </c>
      <c r="F106" s="25" t="s">
        <v>48</v>
      </c>
      <c r="G106" s="25"/>
      <c r="H106" s="65">
        <v>3649.89</v>
      </c>
    </row>
    <row r="107" spans="1:8" x14ac:dyDescent="0.25">
      <c r="A107" s="64"/>
      <c r="B107" s="25"/>
      <c r="C107" s="25"/>
      <c r="D107" s="25"/>
      <c r="E107" s="26"/>
      <c r="H107" s="67"/>
    </row>
    <row r="108" spans="1:8" ht="14.4" x14ac:dyDescent="0.3">
      <c r="A108" s="64" t="s">
        <v>49</v>
      </c>
      <c r="B108" s="25"/>
      <c r="C108" s="25"/>
      <c r="D108" s="25"/>
      <c r="E108" s="29">
        <v>19183.89</v>
      </c>
      <c r="F108" s="25"/>
      <c r="G108" s="25"/>
      <c r="H108" s="65"/>
    </row>
    <row r="109" spans="1:8" x14ac:dyDescent="0.25">
      <c r="A109" s="64"/>
      <c r="B109" s="25"/>
      <c r="C109" s="25"/>
      <c r="D109" s="25"/>
      <c r="E109" s="68"/>
      <c r="F109" s="69"/>
      <c r="G109" s="69"/>
      <c r="H109" s="70"/>
    </row>
    <row r="110" spans="1:8" ht="13.8" thickBot="1" x14ac:dyDescent="0.3">
      <c r="A110" s="71" t="s">
        <v>50</v>
      </c>
      <c r="B110" s="72"/>
      <c r="C110" s="72"/>
      <c r="D110" s="72"/>
      <c r="E110" s="73">
        <f>SUM(E104+E106-E108)</f>
        <v>12348.650000000001</v>
      </c>
      <c r="F110" s="74"/>
      <c r="G110" s="74"/>
      <c r="H110" s="75">
        <f>SUM(H104:H108)</f>
        <v>12348.65</v>
      </c>
    </row>
    <row r="111" spans="1:8" ht="13.8" thickBot="1" x14ac:dyDescent="0.3"/>
    <row r="112" spans="1:8" x14ac:dyDescent="0.25">
      <c r="A112" s="76" t="s">
        <v>43</v>
      </c>
      <c r="B112" s="77"/>
      <c r="C112" s="77" t="s">
        <v>256</v>
      </c>
      <c r="D112" s="77"/>
      <c r="E112" s="77"/>
      <c r="F112" s="77"/>
      <c r="G112" s="77"/>
      <c r="H112" s="78"/>
    </row>
    <row r="113" spans="1:8" x14ac:dyDescent="0.25">
      <c r="A113" s="64"/>
      <c r="B113" s="25"/>
      <c r="C113" s="25"/>
      <c r="D113" s="25"/>
      <c r="E113" s="26"/>
      <c r="F113" s="25"/>
      <c r="G113" s="25"/>
      <c r="H113" s="65"/>
    </row>
    <row r="114" spans="1:8" x14ac:dyDescent="0.25">
      <c r="A114" s="64" t="s">
        <v>44</v>
      </c>
      <c r="B114" s="25"/>
      <c r="C114" s="25"/>
      <c r="E114" s="32">
        <v>7939.73</v>
      </c>
      <c r="F114" s="25" t="s">
        <v>45</v>
      </c>
      <c r="G114" s="25"/>
      <c r="H114" s="65">
        <v>8450.48</v>
      </c>
    </row>
    <row r="115" spans="1:8" x14ac:dyDescent="0.25">
      <c r="A115" s="66"/>
      <c r="F115" s="25"/>
      <c r="G115" s="25"/>
      <c r="H115" s="65"/>
    </row>
    <row r="116" spans="1:8" x14ac:dyDescent="0.25">
      <c r="A116" s="64" t="s">
        <v>47</v>
      </c>
      <c r="B116" s="25"/>
      <c r="C116" s="25"/>
      <c r="D116" s="25"/>
      <c r="E116" s="26">
        <v>23618.79</v>
      </c>
      <c r="F116" s="25" t="s">
        <v>48</v>
      </c>
      <c r="G116" s="25"/>
      <c r="H116" s="65">
        <v>3675.87</v>
      </c>
    </row>
    <row r="117" spans="1:8" x14ac:dyDescent="0.25">
      <c r="A117" s="64"/>
      <c r="B117" s="25"/>
      <c r="C117" s="25"/>
      <c r="D117" s="25"/>
      <c r="E117" s="26"/>
      <c r="H117" s="67"/>
    </row>
    <row r="118" spans="1:8" ht="14.4" x14ac:dyDescent="0.3">
      <c r="A118" s="64" t="s">
        <v>49</v>
      </c>
      <c r="B118" s="25"/>
      <c r="C118" s="25"/>
      <c r="D118" s="25"/>
      <c r="E118" s="29">
        <v>19432.169999999998</v>
      </c>
      <c r="F118" s="25"/>
      <c r="G118" s="25"/>
      <c r="H118" s="65"/>
    </row>
    <row r="119" spans="1:8" x14ac:dyDescent="0.25">
      <c r="A119" s="64"/>
      <c r="B119" s="25"/>
      <c r="C119" s="25"/>
      <c r="D119" s="25"/>
      <c r="E119" s="68"/>
      <c r="F119" s="69"/>
      <c r="G119" s="69"/>
      <c r="H119" s="70"/>
    </row>
    <row r="120" spans="1:8" ht="13.8" thickBot="1" x14ac:dyDescent="0.3">
      <c r="A120" s="71" t="s">
        <v>50</v>
      </c>
      <c r="B120" s="72"/>
      <c r="C120" s="72"/>
      <c r="D120" s="72"/>
      <c r="E120" s="73">
        <f>SUM(E114+E116-E118)</f>
        <v>12126.350000000002</v>
      </c>
      <c r="F120" s="74"/>
      <c r="G120" s="74"/>
      <c r="H120" s="75">
        <f>SUM(H114:H118)</f>
        <v>12126.349999999999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5BE96-08EF-41B3-B28C-B8DD2059A671}">
  <dimension ref="A2:D10"/>
  <sheetViews>
    <sheetView workbookViewId="0">
      <selection activeCell="C8" sqref="C8:C10"/>
    </sheetView>
  </sheetViews>
  <sheetFormatPr defaultRowHeight="13.2" x14ac:dyDescent="0.25"/>
  <cols>
    <col min="1" max="1" width="10.109375" customWidth="1"/>
    <col min="2" max="2" width="14.21875" customWidth="1"/>
    <col min="3" max="3" width="9.109375" customWidth="1"/>
    <col min="4" max="4" width="9.109375" bestFit="1" customWidth="1"/>
  </cols>
  <sheetData>
    <row r="2" spans="1:4" x14ac:dyDescent="0.25">
      <c r="A2" s="25" t="s">
        <v>74</v>
      </c>
    </row>
    <row r="5" spans="1:4" x14ac:dyDescent="0.25">
      <c r="A5" s="69" t="s">
        <v>75</v>
      </c>
      <c r="C5" s="80">
        <v>3629.4</v>
      </c>
    </row>
    <row r="6" spans="1:4" x14ac:dyDescent="0.25">
      <c r="A6" s="69"/>
      <c r="C6" s="80"/>
    </row>
    <row r="7" spans="1:4" x14ac:dyDescent="0.25">
      <c r="A7" s="25" t="s">
        <v>0</v>
      </c>
      <c r="B7" s="25" t="s">
        <v>1</v>
      </c>
      <c r="C7" s="25" t="s">
        <v>77</v>
      </c>
      <c r="D7" s="25" t="s">
        <v>3</v>
      </c>
    </row>
    <row r="8" spans="1:4" x14ac:dyDescent="0.25">
      <c r="A8" s="79">
        <v>44839</v>
      </c>
      <c r="B8" t="s">
        <v>76</v>
      </c>
      <c r="C8" s="80">
        <v>4.1500000000000004</v>
      </c>
      <c r="D8" s="80">
        <v>3633.55</v>
      </c>
    </row>
    <row r="9" spans="1:4" x14ac:dyDescent="0.25">
      <c r="A9" s="79">
        <v>45021</v>
      </c>
      <c r="B9" s="69" t="s">
        <v>76</v>
      </c>
      <c r="C9" s="80">
        <v>16.34</v>
      </c>
      <c r="D9" s="80">
        <f>SUM(D8+C9)</f>
        <v>3649.8900000000003</v>
      </c>
    </row>
    <row r="10" spans="1:4" x14ac:dyDescent="0.25">
      <c r="A10" s="79">
        <v>45204</v>
      </c>
      <c r="B10" s="69" t="s">
        <v>76</v>
      </c>
      <c r="C10" s="80">
        <v>25.98</v>
      </c>
      <c r="D10" s="80">
        <f>SUM(D9+C10)</f>
        <v>3675.8700000000003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 Report</vt:lpstr>
      <vt:lpstr>Payments</vt:lpstr>
      <vt:lpstr>Receipts</vt:lpstr>
      <vt:lpstr>Payments over £100</vt:lpstr>
      <vt:lpstr>VAT</vt:lpstr>
      <vt:lpstr> Reconcillation</vt:lpstr>
      <vt:lpstr>Savings Acc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Sarah Whitaker</cp:lastModifiedBy>
  <cp:revision/>
  <cp:lastPrinted>2024-03-12T13:21:52Z</cp:lastPrinted>
  <dcterms:created xsi:type="dcterms:W3CDTF">1996-10-14T23:33:28Z</dcterms:created>
  <dcterms:modified xsi:type="dcterms:W3CDTF">2024-04-09T12:31:05Z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588358-c3f1-4695-a290-e2f70d15689d_Enabled">
    <vt:lpwstr>true</vt:lpwstr>
  </property>
  <property fmtid="{D5CDD505-2E9C-101B-9397-08002B2CF9AE}" pid="3" name="MSIP_Label_c8588358-c3f1-4695-a290-e2f70d15689d_SetDate">
    <vt:lpwstr>2022-05-10T08:36:30Z</vt:lpwstr>
  </property>
  <property fmtid="{D5CDD505-2E9C-101B-9397-08002B2CF9AE}" pid="4" name="MSIP_Label_c8588358-c3f1-4695-a290-e2f70d15689d_Method">
    <vt:lpwstr>Privileged</vt:lpwstr>
  </property>
  <property fmtid="{D5CDD505-2E9C-101B-9397-08002B2CF9AE}" pid="5" name="MSIP_Label_c8588358-c3f1-4695-a290-e2f70d15689d_Name">
    <vt:lpwstr>Official – General</vt:lpwstr>
  </property>
  <property fmtid="{D5CDD505-2E9C-101B-9397-08002B2CF9AE}" pid="6" name="MSIP_Label_c8588358-c3f1-4695-a290-e2f70d15689d_SiteId">
    <vt:lpwstr>a1ba59b9-7204-48d8-a360-7770245ad4a9</vt:lpwstr>
  </property>
  <property fmtid="{D5CDD505-2E9C-101B-9397-08002B2CF9AE}" pid="7" name="MSIP_Label_c8588358-c3f1-4695-a290-e2f70d15689d_ActionId">
    <vt:lpwstr>eff7177e-c04a-4c01-a8a6-8d1b0732944c</vt:lpwstr>
  </property>
  <property fmtid="{D5CDD505-2E9C-101B-9397-08002B2CF9AE}" pid="8" name="MSIP_Label_c8588358-c3f1-4695-a290-e2f70d15689d_ContentBits">
    <vt:lpwstr>0</vt:lpwstr>
  </property>
</Properties>
</file>